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7490" windowHeight="12660" activeTab="0"/>
  </bookViews>
  <sheets>
    <sheet name="Ergebniseingabe" sheetId="1" r:id="rId1"/>
    <sheet name=" " sheetId="2" state="veryHidden" r:id="rId2"/>
  </sheets>
  <definedNames>
    <definedName name="Ändern">' '!$U$3:$W$6</definedName>
    <definedName name="_xlnm.Print_Area" localSheetId="0">'Ergebniseingabe'!$A$1:$BO$86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4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52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<sst xmlns="http://schemas.openxmlformats.org/spreadsheetml/2006/main" count="126" uniqueCount="67">
  <si>
    <t>Uhr</t>
  </si>
  <si>
    <t>Spielzeit:</t>
  </si>
  <si>
    <t>x</t>
  </si>
  <si>
    <t>Wechselzeit:</t>
  </si>
  <si>
    <t>Teilnehmende Mannschaften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</si>
  <si>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</si>
  <si>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</si>
  <si>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</si>
  <si>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</si>
  <si>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</si>
  <si>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</si>
  <si>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</si>
  <si>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</si>
  <si>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</si>
  <si>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</si>
  <si>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</si>
  <si>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</si>
  <si>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</si>
  <si>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</si>
  <si>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</si>
  <si>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</si>
  <si>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</si>
  <si>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</si>
  <si>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</si>
  <si>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</si>
  <si>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</si>
  <si>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</si>
  <si>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</si>
  <si>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</si>
  <si>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</si>
  <si>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</si>
  <si>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</si>
  <si>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</si>
  <si>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</si>
  <si>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</si>
  <si>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</si>
  <si>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</si>
  <si>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</si>
  <si>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</si>
  <si>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</si>
  <si>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</si>
  <si>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</si>
  <si>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</si>
  <si>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</si>
  <si>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</si>
  <si>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n.9m</t>
  </si>
  <si>
    <t>Uhrzeit:</t>
  </si>
  <si>
    <t>Uhrzeit</t>
  </si>
  <si>
    <t>Vorrunde</t>
  </si>
  <si>
    <t>Tabellen Vorrunde</t>
  </si>
  <si>
    <t>SV 1930 Rosellen e.V.</t>
  </si>
  <si>
    <t>Gruppe B</t>
  </si>
  <si>
    <t>Gruppe A</t>
  </si>
  <si>
    <t>Spiel um Platz 5</t>
  </si>
  <si>
    <t>3. Gruppe A</t>
  </si>
  <si>
    <t>3. Gruppe B</t>
  </si>
  <si>
    <t>5.</t>
  </si>
  <si>
    <t>6.</t>
  </si>
  <si>
    <t>A-Jugend Turnier</t>
  </si>
  <si>
    <t>Natsu Foods-Cup 2015</t>
  </si>
  <si>
    <t>TSV Meerbusch</t>
  </si>
  <si>
    <t>SC Velbert</t>
  </si>
  <si>
    <t>SV Rosellen</t>
  </si>
  <si>
    <t>DSC 99 Düsseldorf</t>
  </si>
  <si>
    <t>VfR Büttgen</t>
  </si>
  <si>
    <t>Cronenberger SC</t>
  </si>
  <si>
    <t>Bezirkssportanlage Rosellen, Rosellener Schulstr. 11, 41470 Neuss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</si>
</sst>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</numFmts>
  <fonts count="71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27" fillId="0" borderId="14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horizontal="center" vertical="center"/>
      <protection hidden="1" locked="0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11" xfId="0" applyNumberFormat="1" applyFont="1" applyBorder="1" applyAlignment="1" applyProtection="1">
      <alignment vertical="center"/>
      <protection hidden="1"/>
    </xf>
    <xf numFmtId="0" fontId="4" fillId="0" borderId="11" xfId="0" applyNumberFormat="1" applyFont="1" applyFill="1" applyBorder="1" applyAlignment="1" applyProtection="1">
      <alignment vertical="center"/>
      <protection hidden="1"/>
    </xf>
    <xf numFmtId="0" fontId="33" fillId="0" borderId="11" xfId="0" applyNumberFormat="1" applyFont="1" applyFill="1" applyBorder="1" applyAlignment="1" applyProtection="1">
      <alignment horizontal="center" vertical="center"/>
      <protection hidden="1"/>
    </xf>
    <xf numFmtId="0" fontId="33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left" vertical="center"/>
      <protection hidden="1"/>
    </xf>
    <xf numFmtId="0" fontId="32" fillId="0" borderId="17" xfId="0" applyFont="1" applyBorder="1" applyAlignment="1" applyProtection="1">
      <alignment horizontal="left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left" vertical="center"/>
      <protection hidden="1"/>
    </xf>
    <xf numFmtId="0" fontId="32" fillId="0" borderId="19" xfId="0" applyFont="1" applyBorder="1" applyAlignment="1" applyProtection="1">
      <alignment horizontal="left" vertical="center"/>
      <protection hidden="1"/>
    </xf>
    <xf numFmtId="170" fontId="27" fillId="0" borderId="20" xfId="0" applyNumberFormat="1" applyFont="1" applyFill="1" applyBorder="1" applyAlignment="1" applyProtection="1">
      <alignment horizontal="right" vertical="center"/>
      <protection locked="0"/>
    </xf>
    <xf numFmtId="170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27" fillId="0" borderId="23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28" fillId="34" borderId="24" xfId="0" applyFont="1" applyFill="1" applyBorder="1" applyAlignment="1" applyProtection="1">
      <alignment horizontal="center" vertical="center"/>
      <protection hidden="1"/>
    </xf>
    <xf numFmtId="0" fontId="28" fillId="34" borderId="25" xfId="0" applyFont="1" applyFill="1" applyBorder="1" applyAlignment="1" applyProtection="1">
      <alignment horizontal="center" vertical="center"/>
      <protection hidden="1"/>
    </xf>
    <xf numFmtId="0" fontId="28" fillId="34" borderId="27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left" vertical="center"/>
      <protection hidden="1"/>
    </xf>
    <xf numFmtId="0" fontId="27" fillId="0" borderId="12" xfId="0" applyFont="1" applyFill="1" applyBorder="1" applyAlignment="1" applyProtection="1">
      <alignment horizontal="left" vertical="center"/>
      <protection hidden="1"/>
    </xf>
    <xf numFmtId="0" fontId="27" fillId="0" borderId="29" xfId="0" applyFont="1" applyFill="1" applyBorder="1" applyAlignment="1" applyProtection="1">
      <alignment horizontal="left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27" fillId="0" borderId="32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 applyProtection="1">
      <alignment horizontal="center" vertical="center"/>
      <protection hidden="1"/>
    </xf>
    <xf numFmtId="0" fontId="27" fillId="0" borderId="34" xfId="0" applyFont="1" applyFill="1" applyBorder="1" applyAlignment="1" applyProtection="1">
      <alignment horizontal="center" vertical="center"/>
      <protection hidden="1"/>
    </xf>
    <xf numFmtId="0" fontId="27" fillId="0" borderId="35" xfId="0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170" fontId="27" fillId="0" borderId="36" xfId="0" applyNumberFormat="1" applyFont="1" applyFill="1" applyBorder="1" applyAlignment="1" applyProtection="1">
      <alignment horizontal="right" vertical="center"/>
      <protection locked="0"/>
    </xf>
    <xf numFmtId="170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37" xfId="0" applyFont="1" applyFill="1" applyBorder="1" applyAlignment="1" applyProtection="1">
      <alignment horizontal="left" vertical="center" shrinkToFit="1"/>
      <protection hidden="1"/>
    </xf>
    <xf numFmtId="49" fontId="27" fillId="36" borderId="23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15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26" xfId="0" applyNumberFormat="1" applyFont="1" applyFill="1" applyBorder="1" applyAlignment="1" applyProtection="1">
      <alignment horizontal="center" vertical="center" shrinkToFit="1"/>
      <protection hidden="1" locked="0"/>
    </xf>
    <xf numFmtId="0" fontId="27" fillId="0" borderId="30" xfId="0" applyFont="1" applyBorder="1" applyAlignment="1" applyProtection="1">
      <alignment horizontal="center" vertical="center"/>
      <protection hidden="1" locked="0"/>
    </xf>
    <xf numFmtId="0" fontId="27" fillId="0" borderId="10" xfId="0" applyFont="1" applyBorder="1" applyAlignment="1" applyProtection="1">
      <alignment horizontal="center" vertical="center"/>
      <protection hidden="1" locked="0"/>
    </xf>
    <xf numFmtId="0" fontId="27" fillId="0" borderId="31" xfId="0" applyFont="1" applyBorder="1" applyAlignment="1" applyProtection="1">
      <alignment horizontal="center" vertical="center"/>
      <protection hidden="1" locked="0"/>
    </xf>
    <xf numFmtId="0" fontId="27" fillId="0" borderId="26" xfId="0" applyFont="1" applyBorder="1" applyAlignment="1" applyProtection="1">
      <alignment horizontal="center" vertical="center"/>
      <protection hidden="1" locked="0"/>
    </xf>
    <xf numFmtId="0" fontId="27" fillId="0" borderId="38" xfId="0" applyFont="1" applyBorder="1" applyAlignment="1" applyProtection="1">
      <alignment horizontal="center" vertical="center"/>
      <protection hidden="1" locked="0"/>
    </xf>
    <xf numFmtId="49" fontId="27" fillId="0" borderId="23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15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26" xfId="0" applyNumberFormat="1" applyFont="1" applyBorder="1" applyAlignment="1" applyProtection="1">
      <alignment horizontal="center" vertical="center" shrinkToFit="1"/>
      <protection hidden="1" locked="0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27" fillId="37" borderId="39" xfId="0" applyFont="1" applyFill="1" applyBorder="1" applyAlignment="1" applyProtection="1">
      <alignment horizontal="center" textRotation="90"/>
      <protection hidden="1"/>
    </xf>
    <xf numFmtId="0" fontId="27" fillId="37" borderId="40" xfId="0" applyFont="1" applyFill="1" applyBorder="1" applyAlignment="1" applyProtection="1">
      <alignment horizontal="center" textRotation="90"/>
      <protection hidden="1"/>
    </xf>
    <xf numFmtId="0" fontId="27" fillId="37" borderId="41" xfId="0" applyFont="1" applyFill="1" applyBorder="1" applyAlignment="1" applyProtection="1">
      <alignment horizontal="center" textRotation="90"/>
      <protection hidden="1"/>
    </xf>
    <xf numFmtId="0" fontId="27" fillId="37" borderId="42" xfId="0" applyFont="1" applyFill="1" applyBorder="1" applyAlignment="1" applyProtection="1">
      <alignment horizontal="center" textRotation="90"/>
      <protection hidden="1"/>
    </xf>
    <xf numFmtId="0" fontId="27" fillId="37" borderId="43" xfId="0" applyFont="1" applyFill="1" applyBorder="1" applyAlignment="1" applyProtection="1">
      <alignment horizontal="center" textRotation="90"/>
      <protection hidden="1"/>
    </xf>
    <xf numFmtId="0" fontId="27" fillId="37" borderId="44" xfId="0" applyFont="1" applyFill="1" applyBorder="1" applyAlignment="1" applyProtection="1">
      <alignment horizontal="center" textRotation="90"/>
      <protection hidden="1"/>
    </xf>
    <xf numFmtId="0" fontId="35" fillId="36" borderId="24" xfId="0" applyFont="1" applyFill="1" applyBorder="1" applyAlignment="1" applyProtection="1">
      <alignment horizontal="center" vertical="center"/>
      <protection hidden="1"/>
    </xf>
    <xf numFmtId="0" fontId="35" fillId="36" borderId="25" xfId="0" applyFont="1" applyFill="1" applyBorder="1" applyAlignment="1" applyProtection="1">
      <alignment horizontal="center" vertical="center"/>
      <protection hidden="1"/>
    </xf>
    <xf numFmtId="0" fontId="35" fillId="36" borderId="27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27" fillId="0" borderId="36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37" xfId="0" applyFont="1" applyFill="1" applyBorder="1" applyAlignment="1" applyProtection="1">
      <alignment horizontal="center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17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27" fillId="0" borderId="46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5" fillId="37" borderId="47" xfId="0" applyFont="1" applyFill="1" applyBorder="1" applyAlignment="1" applyProtection="1">
      <alignment horizontal="center" vertical="center"/>
      <protection locked="0"/>
    </xf>
    <xf numFmtId="0" fontId="25" fillId="37" borderId="25" xfId="0" applyFont="1" applyFill="1" applyBorder="1" applyAlignment="1" applyProtection="1">
      <alignment horizontal="center" vertical="center"/>
      <protection locked="0"/>
    </xf>
    <xf numFmtId="0" fontId="25" fillId="37" borderId="28" xfId="0" applyFont="1" applyFill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left" vertical="center" shrinkToFit="1"/>
      <protection locked="0"/>
    </xf>
    <xf numFmtId="0" fontId="25" fillId="0" borderId="12" xfId="0" applyFont="1" applyBorder="1" applyAlignment="1" applyProtection="1">
      <alignment horizontal="left" vertical="center" shrinkToFit="1"/>
      <protection locked="0"/>
    </xf>
    <xf numFmtId="0" fontId="25" fillId="0" borderId="49" xfId="0" applyFont="1" applyBorder="1" applyAlignment="1" applyProtection="1">
      <alignment horizontal="left" vertical="center" shrinkToFit="1"/>
      <protection locked="0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5" fillId="38" borderId="47" xfId="0" applyFont="1" applyFill="1" applyBorder="1" applyAlignment="1" applyProtection="1">
      <alignment horizontal="center" vertical="center"/>
      <protection locked="0"/>
    </xf>
    <xf numFmtId="0" fontId="25" fillId="38" borderId="25" xfId="0" applyFont="1" applyFill="1" applyBorder="1" applyAlignment="1" applyProtection="1">
      <alignment horizontal="center" vertical="center"/>
      <protection locked="0"/>
    </xf>
    <xf numFmtId="0" fontId="25" fillId="38" borderId="28" xfId="0" applyFont="1" applyFill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0" fontId="25" fillId="0" borderId="19" xfId="0" applyFont="1" applyBorder="1" applyAlignment="1" applyProtection="1">
      <alignment horizontal="left" vertical="center" shrinkToFit="1"/>
      <protection locked="0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/>
      <protection hidden="1"/>
    </xf>
    <xf numFmtId="0" fontId="35" fillId="36" borderId="50" xfId="0" applyFont="1" applyFill="1" applyBorder="1" applyAlignment="1" applyProtection="1">
      <alignment horizontal="center" vertical="center"/>
      <protection hidden="1"/>
    </xf>
    <xf numFmtId="0" fontId="35" fillId="36" borderId="51" xfId="0" applyFont="1" applyFill="1" applyBorder="1" applyAlignment="1" applyProtection="1">
      <alignment horizontal="center" vertical="center"/>
      <protection hidden="1"/>
    </xf>
    <xf numFmtId="0" fontId="27" fillId="0" borderId="52" xfId="0" applyFont="1" applyBorder="1" applyAlignment="1" applyProtection="1">
      <alignment horizontal="left" vertical="center" shrinkToFit="1"/>
      <protection hidden="1"/>
    </xf>
    <xf numFmtId="0" fontId="27" fillId="0" borderId="53" xfId="0" applyFont="1" applyBorder="1" applyAlignment="1" applyProtection="1">
      <alignment horizontal="left" vertical="center" shrinkToFit="1"/>
      <protection hidden="1"/>
    </xf>
    <xf numFmtId="0" fontId="27" fillId="0" borderId="36" xfId="0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0" fontId="27" fillId="0" borderId="53" xfId="0" applyFont="1" applyBorder="1" applyAlignment="1" applyProtection="1">
      <alignment horizontal="center" vertical="center"/>
      <protection hidden="1" locked="0"/>
    </xf>
    <xf numFmtId="0" fontId="27" fillId="0" borderId="54" xfId="0" applyFont="1" applyBorder="1" applyAlignment="1" applyProtection="1">
      <alignment horizontal="center" vertical="center"/>
      <protection hidden="1" locked="0"/>
    </xf>
    <xf numFmtId="1" fontId="27" fillId="0" borderId="46" xfId="0" applyNumberFormat="1" applyFont="1" applyBorder="1" applyAlignment="1" applyProtection="1">
      <alignment horizontal="center" vertical="center"/>
      <protection hidden="1" locked="0"/>
    </xf>
    <xf numFmtId="1" fontId="27" fillId="0" borderId="30" xfId="0" applyNumberFormat="1" applyFont="1" applyBorder="1" applyAlignment="1" applyProtection="1">
      <alignment horizontal="center" vertical="center"/>
      <protection hidden="1" locked="0"/>
    </xf>
    <xf numFmtId="1" fontId="27" fillId="0" borderId="38" xfId="0" applyNumberFormat="1" applyFont="1" applyBorder="1" applyAlignment="1" applyProtection="1">
      <alignment horizontal="center" vertical="center"/>
      <protection hidden="1" locked="0"/>
    </xf>
    <xf numFmtId="1" fontId="27" fillId="0" borderId="23" xfId="0" applyNumberFormat="1" applyFont="1" applyBorder="1" applyAlignment="1" applyProtection="1">
      <alignment horizontal="center" vertical="center"/>
      <protection hidden="1" locked="0"/>
    </xf>
    <xf numFmtId="0" fontId="27" fillId="0" borderId="37" xfId="0" applyFont="1" applyBorder="1" applyAlignment="1" applyProtection="1">
      <alignment horizontal="center" vertical="center"/>
      <protection hidden="1" locked="0"/>
    </xf>
    <xf numFmtId="0" fontId="27" fillId="0" borderId="55" xfId="0" applyFont="1" applyBorder="1" applyAlignment="1" applyProtection="1">
      <alignment horizontal="center" vertical="center"/>
      <protection hidden="1" locked="0"/>
    </xf>
    <xf numFmtId="0" fontId="27" fillId="0" borderId="23" xfId="0" applyFont="1" applyBorder="1" applyAlignment="1" applyProtection="1">
      <alignment horizontal="center" vertical="center"/>
      <protection hidden="1" locked="0"/>
    </xf>
    <xf numFmtId="0" fontId="27" fillId="0" borderId="15" xfId="0" applyFont="1" applyBorder="1" applyAlignment="1" applyProtection="1">
      <alignment horizontal="center" vertical="center"/>
      <protection hidden="1" locked="0"/>
    </xf>
    <xf numFmtId="0" fontId="27" fillId="0" borderId="19" xfId="0" applyFont="1" applyBorder="1" applyAlignment="1" applyProtection="1">
      <alignment horizontal="center" vertical="center"/>
      <protection hidden="1" locked="0"/>
    </xf>
    <xf numFmtId="49" fontId="27" fillId="36" borderId="36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11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37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0" borderId="20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12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29" xfId="0" applyNumberFormat="1" applyFont="1" applyBorder="1" applyAlignment="1" applyProtection="1">
      <alignment horizontal="center" vertical="center" shrinkToFit="1"/>
      <protection hidden="1" locked="0"/>
    </xf>
    <xf numFmtId="0" fontId="27" fillId="0" borderId="29" xfId="0" applyFont="1" applyBorder="1" applyAlignment="1" applyProtection="1">
      <alignment horizontal="center" vertical="center"/>
      <protection hidden="1" locked="0"/>
    </xf>
    <xf numFmtId="0" fontId="27" fillId="0" borderId="56" xfId="0" applyFont="1" applyBorder="1" applyAlignment="1" applyProtection="1">
      <alignment horizontal="center" vertical="center"/>
      <protection hidden="1" locked="0"/>
    </xf>
    <xf numFmtId="0" fontId="27" fillId="0" borderId="20" xfId="0" applyFont="1" applyBorder="1" applyAlignment="1" applyProtection="1">
      <alignment horizontal="center" vertical="center"/>
      <protection hidden="1" locked="0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57" xfId="0" applyFont="1" applyFill="1" applyBorder="1" applyAlignment="1" applyProtection="1">
      <alignment horizontal="center" vertical="center"/>
      <protection hidden="1"/>
    </xf>
    <xf numFmtId="0" fontId="27" fillId="0" borderId="55" xfId="0" applyFont="1" applyFill="1" applyBorder="1" applyAlignment="1" applyProtection="1">
      <alignment horizontal="center" vertical="center"/>
      <protection hidden="1"/>
    </xf>
    <xf numFmtId="49" fontId="27" fillId="0" borderId="36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11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37" xfId="0" applyNumberFormat="1" applyFont="1" applyBorder="1" applyAlignment="1" applyProtection="1">
      <alignment horizontal="center" vertical="center" shrinkToFit="1"/>
      <protection hidden="1" locked="0"/>
    </xf>
    <xf numFmtId="166" fontId="27" fillId="0" borderId="30" xfId="0" applyNumberFormat="1" applyFont="1" applyFill="1" applyBorder="1" applyAlignment="1" applyProtection="1">
      <alignment horizontal="center" vertical="center"/>
      <protection hidden="1"/>
    </xf>
    <xf numFmtId="166" fontId="27" fillId="0" borderId="10" xfId="0" applyNumberFormat="1" applyFont="1" applyFill="1" applyBorder="1" applyAlignment="1" applyProtection="1">
      <alignment horizontal="center" vertical="center"/>
      <protection hidden="1"/>
    </xf>
    <xf numFmtId="166" fontId="27" fillId="0" borderId="58" xfId="0" applyNumberFormat="1" applyFont="1" applyFill="1" applyBorder="1" applyAlignment="1" applyProtection="1">
      <alignment horizontal="center" vertical="center"/>
      <protection hidden="1"/>
    </xf>
    <xf numFmtId="20" fontId="27" fillId="0" borderId="36" xfId="0" applyNumberFormat="1" applyFont="1" applyFill="1" applyBorder="1" applyAlignment="1" applyProtection="1">
      <alignment horizontal="center" vertical="center"/>
      <protection hidden="1"/>
    </xf>
    <xf numFmtId="20" fontId="27" fillId="0" borderId="11" xfId="0" applyNumberFormat="1" applyFont="1" applyFill="1" applyBorder="1" applyAlignment="1" applyProtection="1">
      <alignment horizontal="center" vertical="center"/>
      <protection hidden="1"/>
    </xf>
    <xf numFmtId="20" fontId="27" fillId="0" borderId="37" xfId="0" applyNumberFormat="1" applyFont="1" applyFill="1" applyBorder="1" applyAlignment="1" applyProtection="1">
      <alignment horizontal="center" vertical="center"/>
      <protection hidden="1"/>
    </xf>
    <xf numFmtId="0" fontId="35" fillId="36" borderId="59" xfId="0" applyFont="1" applyFill="1" applyBorder="1" applyAlignment="1" applyProtection="1">
      <alignment horizontal="center" vertical="center"/>
      <protection hidden="1"/>
    </xf>
    <xf numFmtId="0" fontId="35" fillId="36" borderId="60" xfId="0" applyFont="1" applyFill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/>
      <protection hidden="1" locked="0"/>
    </xf>
    <xf numFmtId="0" fontId="28" fillId="37" borderId="24" xfId="0" applyFont="1" applyFill="1" applyBorder="1" applyAlignment="1" applyProtection="1">
      <alignment horizontal="center" vertical="center"/>
      <protection hidden="1"/>
    </xf>
    <xf numFmtId="0" fontId="28" fillId="37" borderId="25" xfId="0" applyFont="1" applyFill="1" applyBorder="1" applyAlignment="1" applyProtection="1">
      <alignment horizontal="center" vertical="center"/>
      <protection hidden="1"/>
    </xf>
    <xf numFmtId="0" fontId="28" fillId="37" borderId="27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28" fillId="38" borderId="24" xfId="0" applyFont="1" applyFill="1" applyBorder="1" applyAlignment="1" applyProtection="1">
      <alignment horizontal="center" vertical="center"/>
      <protection hidden="1"/>
    </xf>
    <xf numFmtId="0" fontId="28" fillId="38" borderId="25" xfId="0" applyFont="1" applyFill="1" applyBorder="1" applyAlignment="1" applyProtection="1">
      <alignment horizontal="center" vertical="center"/>
      <protection hidden="1"/>
    </xf>
    <xf numFmtId="0" fontId="28" fillId="38" borderId="28" xfId="0" applyFont="1" applyFill="1" applyBorder="1" applyAlignment="1" applyProtection="1">
      <alignment horizontal="center" vertical="center"/>
      <protection hidden="1"/>
    </xf>
    <xf numFmtId="0" fontId="28" fillId="37" borderId="28" xfId="0" applyFont="1" applyFill="1" applyBorder="1" applyAlignment="1" applyProtection="1">
      <alignment horizontal="center" vertical="center"/>
      <protection hidden="1"/>
    </xf>
    <xf numFmtId="172" fontId="27" fillId="0" borderId="18" xfId="0" applyNumberFormat="1" applyFont="1" applyBorder="1" applyAlignment="1" applyProtection="1">
      <alignment horizontal="center" vertical="center"/>
      <protection hidden="1"/>
    </xf>
    <xf numFmtId="172" fontId="27" fillId="0" borderId="26" xfId="0" applyNumberFormat="1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left" vertical="center"/>
      <protection hidden="1"/>
    </xf>
    <xf numFmtId="0" fontId="32" fillId="0" borderId="61" xfId="0" applyFont="1" applyBorder="1" applyAlignment="1" applyProtection="1">
      <alignment horizontal="left" vertical="center"/>
      <protection hidden="1"/>
    </xf>
    <xf numFmtId="0" fontId="28" fillId="33" borderId="27" xfId="0" applyFont="1" applyFill="1" applyBorder="1" applyAlignment="1" applyProtection="1">
      <alignment horizontal="center" vertical="center"/>
      <protection hidden="1"/>
    </xf>
    <xf numFmtId="166" fontId="27" fillId="0" borderId="59" xfId="0" applyNumberFormat="1" applyFont="1" applyFill="1" applyBorder="1" applyAlignment="1" applyProtection="1">
      <alignment horizontal="center" vertical="center"/>
      <protection hidden="1"/>
    </xf>
    <xf numFmtId="166" fontId="27" fillId="0" borderId="60" xfId="0" applyNumberFormat="1" applyFont="1" applyFill="1" applyBorder="1" applyAlignment="1" applyProtection="1">
      <alignment horizontal="center" vertical="center"/>
      <protection hidden="1"/>
    </xf>
    <xf numFmtId="166" fontId="27" fillId="0" borderId="33" xfId="0" applyNumberFormat="1" applyFont="1" applyFill="1" applyBorder="1" applyAlignment="1" applyProtection="1">
      <alignment horizontal="center" vertical="center"/>
      <protection hidden="1"/>
    </xf>
    <xf numFmtId="166" fontId="27" fillId="0" borderId="62" xfId="0" applyNumberFormat="1" applyFont="1" applyFill="1" applyBorder="1" applyAlignment="1" applyProtection="1">
      <alignment horizontal="center" vertical="center"/>
      <protection hidden="1"/>
    </xf>
    <xf numFmtId="166" fontId="27" fillId="0" borderId="13" xfId="0" applyNumberFormat="1" applyFont="1" applyFill="1" applyBorder="1" applyAlignment="1" applyProtection="1">
      <alignment horizontal="center" vertical="center"/>
      <protection hidden="1"/>
    </xf>
    <xf numFmtId="166" fontId="27" fillId="0" borderId="35" xfId="0" applyNumberFormat="1" applyFont="1" applyFill="1" applyBorder="1" applyAlignment="1" applyProtection="1">
      <alignment horizontal="center" vertical="center"/>
      <protection hidden="1"/>
    </xf>
    <xf numFmtId="172" fontId="27" fillId="0" borderId="16" xfId="0" applyNumberFormat="1" applyFont="1" applyBorder="1" applyAlignment="1" applyProtection="1">
      <alignment horizontal="center" vertical="center"/>
      <protection hidden="1"/>
    </xf>
    <xf numFmtId="172" fontId="27" fillId="0" borderId="37" xfId="0" applyNumberFormat="1" applyFont="1" applyBorder="1" applyAlignment="1" applyProtection="1">
      <alignment horizontal="center" vertical="center"/>
      <protection hidden="1"/>
    </xf>
    <xf numFmtId="0" fontId="28" fillId="35" borderId="63" xfId="0" applyFont="1" applyFill="1" applyBorder="1" applyAlignment="1" applyProtection="1">
      <alignment horizontal="center" vertical="center"/>
      <protection hidden="1"/>
    </xf>
    <xf numFmtId="0" fontId="28" fillId="35" borderId="50" xfId="0" applyFont="1" applyFill="1" applyBorder="1" applyAlignment="1" applyProtection="1">
      <alignment horizontal="center" vertical="center"/>
      <protection hidden="1"/>
    </xf>
    <xf numFmtId="0" fontId="32" fillId="0" borderId="32" xfId="0" applyFont="1" applyBorder="1" applyAlignment="1" applyProtection="1">
      <alignment horizontal="center" vertical="center"/>
      <protection hidden="1"/>
    </xf>
    <xf numFmtId="0" fontId="32" fillId="0" borderId="60" xfId="0" applyFont="1" applyBorder="1" applyAlignment="1" applyProtection="1">
      <alignment horizontal="center" vertical="center"/>
      <protection hidden="1"/>
    </xf>
    <xf numFmtId="0" fontId="27" fillId="0" borderId="59" xfId="0" applyFont="1" applyFill="1" applyBorder="1" applyAlignment="1" applyProtection="1">
      <alignment horizontal="center" vertical="center"/>
      <protection hidden="1"/>
    </xf>
    <xf numFmtId="0" fontId="27" fillId="0" borderId="60" xfId="0" applyFont="1" applyFill="1" applyBorder="1" applyAlignment="1" applyProtection="1">
      <alignment horizontal="center" vertical="center"/>
      <protection hidden="1"/>
    </xf>
    <xf numFmtId="0" fontId="27" fillId="0" borderId="62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8" fillId="34" borderId="47" xfId="0" applyFont="1" applyFill="1" applyBorder="1" applyAlignment="1" applyProtection="1">
      <alignment horizontal="center" vertical="center"/>
      <protection hidden="1"/>
    </xf>
    <xf numFmtId="0" fontId="28" fillId="33" borderId="47" xfId="0" applyFont="1" applyFill="1" applyBorder="1" applyAlignment="1" applyProtection="1">
      <alignment horizontal="center" vertical="center"/>
      <protection hidden="1"/>
    </xf>
    <xf numFmtId="0" fontId="28" fillId="35" borderId="24" xfId="0" applyFont="1" applyFill="1" applyBorder="1" applyAlignment="1" applyProtection="1">
      <alignment horizontal="center" vertical="center"/>
      <protection hidden="1"/>
    </xf>
    <xf numFmtId="0" fontId="28" fillId="35" borderId="25" xfId="0" applyFont="1" applyFill="1" applyBorder="1" applyAlignment="1" applyProtection="1">
      <alignment horizontal="center" vertical="center"/>
      <protection hidden="1"/>
    </xf>
    <xf numFmtId="0" fontId="28" fillId="35" borderId="27" xfId="0" applyFont="1" applyFill="1" applyBorder="1" applyAlignment="1" applyProtection="1">
      <alignment horizontal="center" vertical="center"/>
      <protection hidden="1"/>
    </xf>
    <xf numFmtId="0" fontId="0" fillId="36" borderId="55" xfId="0" applyFill="1" applyBorder="1" applyAlignment="1" applyProtection="1">
      <alignment horizontal="center" vertical="center" shrinkToFit="1"/>
      <protection locked="0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0" fillId="36" borderId="55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49" fontId="27" fillId="0" borderId="53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54" xfId="0" applyNumberFormat="1" applyFont="1" applyBorder="1" applyAlignment="1" applyProtection="1">
      <alignment horizontal="center" vertical="center" shrinkToFit="1"/>
      <protection hidden="1" locked="0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8" fillId="35" borderId="51" xfId="0" applyFont="1" applyFill="1" applyBorder="1" applyAlignment="1" applyProtection="1">
      <alignment horizontal="center" vertical="center"/>
      <protection hidden="1"/>
    </xf>
    <xf numFmtId="0" fontId="27" fillId="38" borderId="39" xfId="0" applyFont="1" applyFill="1" applyBorder="1" applyAlignment="1" applyProtection="1">
      <alignment horizontal="center" textRotation="90" shrinkToFit="1"/>
      <protection hidden="1"/>
    </xf>
    <xf numFmtId="0" fontId="27" fillId="38" borderId="40" xfId="0" applyFont="1" applyFill="1" applyBorder="1" applyAlignment="1" applyProtection="1">
      <alignment horizontal="center" textRotation="90" shrinkToFit="1"/>
      <protection hidden="1"/>
    </xf>
    <xf numFmtId="0" fontId="27" fillId="38" borderId="41" xfId="0" applyFont="1" applyFill="1" applyBorder="1" applyAlignment="1" applyProtection="1">
      <alignment horizontal="center" textRotation="90" shrinkToFit="1"/>
      <protection hidden="1"/>
    </xf>
    <xf numFmtId="0" fontId="27" fillId="38" borderId="42" xfId="0" applyFont="1" applyFill="1" applyBorder="1" applyAlignment="1" applyProtection="1">
      <alignment horizontal="center" textRotation="90" shrinkToFit="1"/>
      <protection hidden="1"/>
    </xf>
    <xf numFmtId="0" fontId="27" fillId="38" borderId="43" xfId="0" applyFont="1" applyFill="1" applyBorder="1" applyAlignment="1" applyProtection="1">
      <alignment horizontal="center" textRotation="90" shrinkToFit="1"/>
      <protection hidden="1"/>
    </xf>
    <xf numFmtId="0" fontId="27" fillId="38" borderId="44" xfId="0" applyFont="1" applyFill="1" applyBorder="1" applyAlignment="1" applyProtection="1">
      <alignment horizontal="center" textRotation="90" shrinkToFit="1"/>
      <protection hidden="1"/>
    </xf>
    <xf numFmtId="49" fontId="27" fillId="36" borderId="64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36" borderId="65" xfId="0" applyNumberFormat="1" applyFont="1" applyFill="1" applyBorder="1" applyAlignment="1" applyProtection="1">
      <alignment horizontal="center" vertical="center" shrinkToFit="1"/>
      <protection hidden="1" locked="0"/>
    </xf>
    <xf numFmtId="0" fontId="28" fillId="38" borderId="47" xfId="0" applyFont="1" applyFill="1" applyBorder="1" applyAlignment="1" applyProtection="1">
      <alignment horizontal="center" vertical="center" shrinkToFit="1"/>
      <protection hidden="1"/>
    </xf>
    <xf numFmtId="0" fontId="28" fillId="38" borderId="25" xfId="0" applyFont="1" applyFill="1" applyBorder="1" applyAlignment="1" applyProtection="1">
      <alignment horizontal="center" vertical="center" shrinkToFit="1"/>
      <protection hidden="1"/>
    </xf>
    <xf numFmtId="0" fontId="27" fillId="0" borderId="66" xfId="0" applyFont="1" applyBorder="1" applyAlignment="1" applyProtection="1">
      <alignment horizontal="left" vertical="center" shrinkToFit="1"/>
      <protection hidden="1"/>
    </xf>
    <xf numFmtId="0" fontId="27" fillId="0" borderId="67" xfId="0" applyFont="1" applyBorder="1" applyAlignment="1" applyProtection="1">
      <alignment horizontal="left" vertical="center" shrinkToFit="1"/>
      <protection hidden="1"/>
    </xf>
    <xf numFmtId="172" fontId="27" fillId="0" borderId="48" xfId="0" applyNumberFormat="1" applyFont="1" applyBorder="1" applyAlignment="1" applyProtection="1">
      <alignment horizontal="center" vertical="center"/>
      <protection hidden="1"/>
    </xf>
    <xf numFmtId="172" fontId="27" fillId="0" borderId="29" xfId="0" applyNumberFormat="1" applyFont="1" applyBorder="1" applyAlignment="1" applyProtection="1">
      <alignment horizontal="center" vertical="center"/>
      <protection hidden="1"/>
    </xf>
    <xf numFmtId="0" fontId="28" fillId="38" borderId="27" xfId="0" applyFont="1" applyFill="1" applyBorder="1" applyAlignment="1" applyProtection="1">
      <alignment horizontal="center" vertical="center"/>
      <protection hidden="1"/>
    </xf>
    <xf numFmtId="49" fontId="27" fillId="0" borderId="67" xfId="0" applyNumberFormat="1" applyFont="1" applyBorder="1" applyAlignment="1" applyProtection="1">
      <alignment horizontal="center" vertical="center" shrinkToFit="1"/>
      <protection hidden="1" locked="0"/>
    </xf>
    <xf numFmtId="49" fontId="27" fillId="0" borderId="57" xfId="0" applyNumberFormat="1" applyFont="1" applyBorder="1" applyAlignment="1" applyProtection="1">
      <alignment horizontal="center" vertical="center" shrinkToFit="1"/>
      <protection hidden="1" locked="0"/>
    </xf>
    <xf numFmtId="0" fontId="27" fillId="0" borderId="68" xfId="0" applyFont="1" applyBorder="1" applyAlignment="1" applyProtection="1">
      <alignment horizontal="center" vertical="center"/>
      <protection hidden="1" locked="0"/>
    </xf>
    <xf numFmtId="0" fontId="27" fillId="0" borderId="45" xfId="0" applyFont="1" applyBorder="1" applyAlignment="1" applyProtection="1">
      <alignment horizontal="center" vertical="center"/>
      <protection hidden="1" locked="0"/>
    </xf>
    <xf numFmtId="172" fontId="27" fillId="0" borderId="54" xfId="0" applyNumberFormat="1" applyFont="1" applyBorder="1" applyAlignment="1" applyProtection="1">
      <alignment horizontal="center" vertical="center"/>
      <protection hidden="1"/>
    </xf>
    <xf numFmtId="172" fontId="27" fillId="0" borderId="38" xfId="0" applyNumberFormat="1" applyFont="1" applyBorder="1" applyAlignment="1" applyProtection="1">
      <alignment horizontal="center" vertical="center"/>
      <protection hidden="1"/>
    </xf>
    <xf numFmtId="0" fontId="27" fillId="38" borderId="69" xfId="0" applyFont="1" applyFill="1" applyBorder="1" applyAlignment="1" applyProtection="1">
      <alignment horizontal="center" textRotation="90" shrinkToFit="1"/>
      <protection hidden="1"/>
    </xf>
    <xf numFmtId="0" fontId="27" fillId="38" borderId="70" xfId="0" applyFont="1" applyFill="1" applyBorder="1" applyAlignment="1" applyProtection="1">
      <alignment horizontal="center" textRotation="90" shrinkToFit="1"/>
      <protection hidden="1"/>
    </xf>
    <xf numFmtId="0" fontId="27" fillId="38" borderId="71" xfId="0" applyFont="1" applyFill="1" applyBorder="1" applyAlignment="1" applyProtection="1">
      <alignment horizontal="center" textRotation="90" shrinkToFit="1"/>
      <protection hidden="1"/>
    </xf>
    <xf numFmtId="172" fontId="27" fillId="0" borderId="57" xfId="0" applyNumberFormat="1" applyFont="1" applyBorder="1" applyAlignment="1" applyProtection="1">
      <alignment horizontal="center" vertical="center"/>
      <protection hidden="1"/>
    </xf>
    <xf numFmtId="172" fontId="27" fillId="0" borderId="55" xfId="0" applyNumberFormat="1" applyFont="1" applyBorder="1" applyAlignment="1" applyProtection="1">
      <alignment horizontal="center" vertical="center"/>
      <protection hidden="1"/>
    </xf>
    <xf numFmtId="0" fontId="27" fillId="0" borderId="72" xfId="0" applyFont="1" applyBorder="1" applyAlignment="1" applyProtection="1">
      <alignment horizontal="left" vertical="center" shrinkToFit="1"/>
      <protection hidden="1"/>
    </xf>
    <xf numFmtId="0" fontId="27" fillId="0" borderId="64" xfId="0" applyFont="1" applyBorder="1" applyAlignment="1" applyProtection="1">
      <alignment horizontal="left" vertical="center" shrinkToFit="1"/>
      <protection hidden="1"/>
    </xf>
    <xf numFmtId="0" fontId="27" fillId="0" borderId="64" xfId="0" applyFont="1" applyBorder="1" applyAlignment="1" applyProtection="1">
      <alignment horizontal="center" vertical="center"/>
      <protection hidden="1" locked="0"/>
    </xf>
    <xf numFmtId="0" fontId="27" fillId="0" borderId="65" xfId="0" applyFont="1" applyBorder="1" applyAlignment="1" applyProtection="1">
      <alignment horizontal="center" vertical="center"/>
      <protection hidden="1" locked="0"/>
    </xf>
    <xf numFmtId="0" fontId="28" fillId="37" borderId="47" xfId="0" applyFont="1" applyFill="1" applyBorder="1" applyAlignment="1" applyProtection="1">
      <alignment horizontal="center" vertical="center" shrinkToFit="1"/>
      <protection hidden="1"/>
    </xf>
    <xf numFmtId="0" fontId="28" fillId="37" borderId="25" xfId="0" applyFont="1" applyFill="1" applyBorder="1" applyAlignment="1" applyProtection="1">
      <alignment horizontal="center" vertical="center" shrinkToFit="1"/>
      <protection hidden="1"/>
    </xf>
    <xf numFmtId="0" fontId="27" fillId="37" borderId="69" xfId="0" applyFont="1" applyFill="1" applyBorder="1" applyAlignment="1" applyProtection="1">
      <alignment horizontal="center" textRotation="90"/>
      <protection hidden="1"/>
    </xf>
    <xf numFmtId="0" fontId="27" fillId="37" borderId="70" xfId="0" applyFont="1" applyFill="1" applyBorder="1" applyAlignment="1" applyProtection="1">
      <alignment horizontal="center" textRotation="90"/>
      <protection hidden="1"/>
    </xf>
    <xf numFmtId="0" fontId="27" fillId="37" borderId="71" xfId="0" applyFont="1" applyFill="1" applyBorder="1" applyAlignment="1" applyProtection="1">
      <alignment horizontal="center" textRotation="90"/>
      <protection hidden="1"/>
    </xf>
    <xf numFmtId="20" fontId="27" fillId="0" borderId="23" xfId="0" applyNumberFormat="1" applyFont="1" applyFill="1" applyBorder="1" applyAlignment="1" applyProtection="1">
      <alignment horizontal="center" vertical="center"/>
      <protection hidden="1"/>
    </xf>
    <xf numFmtId="20" fontId="27" fillId="0" borderId="15" xfId="0" applyNumberFormat="1" applyFont="1" applyFill="1" applyBorder="1" applyAlignment="1" applyProtection="1">
      <alignment horizontal="center" vertical="center"/>
      <protection hidden="1"/>
    </xf>
    <xf numFmtId="20" fontId="27" fillId="0" borderId="26" xfId="0" applyNumberFormat="1" applyFont="1" applyFill="1" applyBorder="1" applyAlignment="1" applyProtection="1">
      <alignment horizontal="center" vertical="center"/>
      <protection hidden="1"/>
    </xf>
    <xf numFmtId="0" fontId="27" fillId="0" borderId="38" xfId="0" applyFont="1" applyFill="1" applyBorder="1" applyAlignment="1" applyProtection="1">
      <alignment horizontal="center" vertical="center"/>
      <protection hidden="1"/>
    </xf>
    <xf numFmtId="172" fontId="27" fillId="0" borderId="65" xfId="0" applyNumberFormat="1" applyFont="1" applyBorder="1" applyAlignment="1" applyProtection="1">
      <alignment horizontal="center" vertical="center"/>
      <protection hidden="1"/>
    </xf>
    <xf numFmtId="172" fontId="27" fillId="0" borderId="56" xfId="0" applyNumberFormat="1" applyFont="1" applyBorder="1" applyAlignment="1" applyProtection="1">
      <alignment horizontal="center" vertical="center"/>
      <protection hidden="1"/>
    </xf>
    <xf numFmtId="0" fontId="27" fillId="0" borderId="54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170" fontId="27" fillId="0" borderId="23" xfId="0" applyNumberFormat="1" applyFont="1" applyFill="1" applyBorder="1" applyAlignment="1" applyProtection="1">
      <alignment horizontal="right" vertical="center"/>
      <protection locked="0"/>
    </xf>
    <xf numFmtId="170" fontId="27" fillId="0" borderId="15" xfId="0" applyNumberFormat="1" applyFont="1" applyFill="1" applyBorder="1" applyAlignment="1" applyProtection="1">
      <alignment horizontal="right" vertical="center"/>
      <protection locked="0"/>
    </xf>
    <xf numFmtId="0" fontId="32" fillId="0" borderId="12" xfId="0" applyFont="1" applyBorder="1" applyAlignment="1" applyProtection="1">
      <alignment horizontal="left" vertical="center"/>
      <protection hidden="1"/>
    </xf>
    <xf numFmtId="0" fontId="32" fillId="0" borderId="49" xfId="0" applyFont="1" applyBorder="1" applyAlignment="1" applyProtection="1">
      <alignment horizontal="lef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38100</xdr:colOff>
      <xdr:row>1</xdr:row>
      <xdr:rowOff>161925</xdr:rowOff>
    </xdr:from>
    <xdr:to>
      <xdr:col>56</xdr:col>
      <xdr:colOff>133350</xdr:colOff>
      <xdr:row>8</xdr:row>
      <xdr:rowOff>104775</xdr:rowOff>
    </xdr:to>
    <xdr:pic>
      <xdr:nvPicPr>
        <xdr:cNvPr id="1" name="Grafik 1" descr="svr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38125"/>
          <a:ext cx="1162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295275</xdr:rowOff>
    </xdr:from>
    <xdr:to>
      <xdr:col>12</xdr:col>
      <xdr:colOff>142875</xdr:colOff>
      <xdr:row>5</xdr:row>
      <xdr:rowOff>123825</xdr:rowOff>
    </xdr:to>
    <xdr:pic>
      <xdr:nvPicPr>
        <xdr:cNvPr id="2" name="Grafik 8" descr="natsu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71475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</xdr:row>
      <xdr:rowOff>304800</xdr:rowOff>
    </xdr:from>
    <xdr:to>
      <xdr:col>45</xdr:col>
      <xdr:colOff>95250</xdr:colOff>
      <xdr:row>5</xdr:row>
      <xdr:rowOff>123825</xdr:rowOff>
    </xdr:to>
    <xdr:pic>
      <xdr:nvPicPr>
        <xdr:cNvPr id="3" name="Grafik 9" descr="natsu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381000"/>
          <a:ext cx="1838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Y837"/>
  <sheetViews>
    <sheetView showGridLines="0" showRowColHeaders="0" tabSelected="1" zoomScale="90" zoomScaleNormal="90" workbookViewId="0" topLeftCell="A7">
      <selection activeCell="B18" sqref="B18:V18"/>
    </sheetView>
  </sheetViews>
  <sheetFormatPr defaultColWidth="0" defaultRowHeight="12.75" zeroHeight="1"/>
  <cols>
    <col min="1" max="59" width="2.28125" style="1" customWidth="1"/>
    <col min="60" max="60" width="2.28125" style="2" customWidth="1"/>
    <col min="61" max="61" width="2.28125" style="3" customWidth="1"/>
    <col min="62" max="66" width="2.28125" style="4" customWidth="1"/>
    <col min="67" max="67" width="2.28125" style="5" customWidth="1"/>
    <col min="68" max="73" width="2.28125" style="5" hidden="1" customWidth="1"/>
    <col min="74" max="77" width="2.28125" style="3" hidden="1" customWidth="1"/>
    <col min="78" max="84" width="2.28125" style="6" hidden="1" customWidth="1"/>
    <col min="85" max="90" width="2.28125" style="2" hidden="1" customWidth="1"/>
    <col min="91" max="119" width="2.28125" style="7" hidden="1" customWidth="1"/>
    <col min="120" max="120" width="2.28125" style="8" hidden="1" customWidth="1"/>
    <col min="121" max="16384" width="2.28125" style="1" hidden="1" customWidth="1"/>
  </cols>
  <sheetData>
    <row r="1" ht="6" customHeight="1"/>
    <row r="2" spans="2:59" ht="29.25" customHeight="1">
      <c r="B2" s="175" t="s">
        <v>50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9"/>
      <c r="BE2" s="9"/>
      <c r="BF2" s="9"/>
      <c r="BG2" s="9"/>
    </row>
    <row r="3" spans="2:119" s="17" customFormat="1" ht="27.75" customHeight="1">
      <c r="B3" s="205" t="s">
        <v>59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W3" s="207"/>
      <c r="AX3" s="207"/>
      <c r="AY3" s="207"/>
      <c r="AZ3" s="207"/>
      <c r="BA3" s="207"/>
      <c r="BB3" s="207"/>
      <c r="BC3" s="207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212" t="s">
        <v>58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177">
        <v>42506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176" t="s">
        <v>66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91" t="s">
        <v>48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8" customHeight="1">
      <c r="B11" s="201" t="s">
        <v>46</v>
      </c>
      <c r="C11" s="201"/>
      <c r="D11" s="201"/>
      <c r="E11" s="201"/>
      <c r="F11" s="201"/>
      <c r="G11" s="201"/>
      <c r="H11" s="202">
        <v>0.6458333333333334</v>
      </c>
      <c r="I11" s="202"/>
      <c r="J11" s="202"/>
      <c r="K11" s="202"/>
      <c r="L11" s="33" t="s">
        <v>0</v>
      </c>
      <c r="T11" s="42" t="s">
        <v>1</v>
      </c>
      <c r="U11" s="200">
        <v>1</v>
      </c>
      <c r="V11" s="200"/>
      <c r="W11" s="43" t="s">
        <v>2</v>
      </c>
      <c r="X11" s="191">
        <v>35</v>
      </c>
      <c r="Y11" s="191"/>
      <c r="Z11" s="191"/>
      <c r="AA11" s="191"/>
      <c r="AB11" s="191"/>
      <c r="AC11" s="192">
        <f>IF(U11=2,"Halbzeit:","")</f>
      </c>
      <c r="AD11" s="192"/>
      <c r="AE11" s="192"/>
      <c r="AF11" s="192"/>
      <c r="AG11" s="192"/>
      <c r="AH11" s="192"/>
      <c r="AI11" s="191"/>
      <c r="AJ11" s="191"/>
      <c r="AK11" s="191"/>
      <c r="AL11" s="191"/>
      <c r="AM11" s="191"/>
      <c r="AN11" s="201" t="s">
        <v>3</v>
      </c>
      <c r="AO11" s="201"/>
      <c r="AP11" s="201"/>
      <c r="AQ11" s="201"/>
      <c r="AR11" s="201"/>
      <c r="AS11" s="201"/>
      <c r="AT11" s="201"/>
      <c r="AU11" s="201"/>
      <c r="AV11" s="201"/>
      <c r="AW11" s="211">
        <v>10</v>
      </c>
      <c r="AX11" s="211"/>
      <c r="AY11" s="211"/>
      <c r="AZ11" s="211"/>
      <c r="BA11" s="211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ht="18" customHeight="1"/>
    <row r="13" spans="2:119" s="25" customFormat="1" ht="18" customHeight="1">
      <c r="B13" s="91" t="s">
        <v>23</v>
      </c>
      <c r="BH13" s="19"/>
      <c r="BI13" s="20"/>
      <c r="BJ13" s="21"/>
      <c r="BK13" s="21"/>
      <c r="BL13" s="21"/>
      <c r="BM13" s="21"/>
      <c r="BN13" s="21"/>
      <c r="BO13" s="22"/>
      <c r="BP13" s="22"/>
      <c r="BQ13" s="22"/>
      <c r="BR13" s="22"/>
      <c r="BS13" s="22"/>
      <c r="BT13" s="22"/>
      <c r="BU13" s="22"/>
      <c r="BV13" s="20"/>
      <c r="BW13" s="20"/>
      <c r="BX13" s="20"/>
      <c r="BY13" s="20"/>
      <c r="BZ13" s="23"/>
      <c r="CA13" s="23"/>
      <c r="CB13" s="23"/>
      <c r="CC13" s="23"/>
      <c r="CD13" s="23"/>
      <c r="CE13" s="23"/>
      <c r="CF13" s="23"/>
      <c r="CG13" s="19"/>
      <c r="CH13" s="19"/>
      <c r="CI13" s="19"/>
      <c r="CJ13" s="19"/>
      <c r="CK13" s="19"/>
      <c r="CL13" s="19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</row>
    <row r="14" spans="2:115" s="33" customFormat="1" ht="18" customHeight="1">
      <c r="B14" s="201" t="s">
        <v>46</v>
      </c>
      <c r="C14" s="201"/>
      <c r="D14" s="201"/>
      <c r="E14" s="201"/>
      <c r="F14" s="201"/>
      <c r="G14" s="201"/>
      <c r="H14" s="202">
        <v>0.75</v>
      </c>
      <c r="I14" s="202"/>
      <c r="J14" s="202"/>
      <c r="K14" s="202"/>
      <c r="L14" s="33" t="s">
        <v>0</v>
      </c>
      <c r="T14" s="42" t="s">
        <v>1</v>
      </c>
      <c r="U14" s="200">
        <f>U11</f>
        <v>1</v>
      </c>
      <c r="V14" s="200"/>
      <c r="W14" s="43" t="s">
        <v>2</v>
      </c>
      <c r="X14" s="191">
        <f>X11</f>
        <v>35</v>
      </c>
      <c r="Y14" s="191"/>
      <c r="Z14" s="191"/>
      <c r="AA14" s="191"/>
      <c r="AB14" s="191"/>
      <c r="AC14" s="192">
        <f>IF(U14=2,"Halbzeit:","")</f>
      </c>
      <c r="AD14" s="192"/>
      <c r="AE14" s="192"/>
      <c r="AF14" s="192"/>
      <c r="AG14" s="192"/>
      <c r="AH14" s="192"/>
      <c r="AI14" s="196">
        <f>AI11</f>
        <v>0</v>
      </c>
      <c r="AJ14" s="196"/>
      <c r="AK14" s="196"/>
      <c r="AL14" s="196"/>
      <c r="AM14" s="196"/>
      <c r="AN14" s="201" t="s">
        <v>3</v>
      </c>
      <c r="AO14" s="201"/>
      <c r="AP14" s="201"/>
      <c r="AQ14" s="201"/>
      <c r="AR14" s="201"/>
      <c r="AS14" s="201"/>
      <c r="AT14" s="201"/>
      <c r="AU14" s="201"/>
      <c r="AV14" s="201"/>
      <c r="AW14" s="211">
        <f>AW11</f>
        <v>10</v>
      </c>
      <c r="AX14" s="211"/>
      <c r="AY14" s="211"/>
      <c r="AZ14" s="211"/>
      <c r="BA14" s="211"/>
      <c r="BB14" s="27"/>
      <c r="BC14" s="27"/>
      <c r="BD14" s="27"/>
      <c r="BE14" s="28"/>
      <c r="BF14" s="28"/>
      <c r="BG14" s="28"/>
      <c r="BH14" s="30"/>
      <c r="BI14" s="30"/>
      <c r="BJ14" s="29"/>
      <c r="BK14" s="29"/>
      <c r="BL14" s="44"/>
      <c r="BM14" s="44"/>
      <c r="BN14" s="44"/>
      <c r="BO14" s="45"/>
      <c r="BP14" s="45"/>
      <c r="BQ14" s="45"/>
      <c r="BR14" s="30"/>
      <c r="BS14" s="30"/>
      <c r="BT14" s="30"/>
      <c r="BU14" s="30"/>
      <c r="BV14" s="30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</row>
    <row r="15" ht="18" customHeight="1"/>
    <row r="16" spans="2:119" s="41" customFormat="1" ht="18" customHeight="1">
      <c r="B16" s="46" t="s">
        <v>4</v>
      </c>
      <c r="BH16" s="35"/>
      <c r="BI16" s="36"/>
      <c r="BJ16" s="37"/>
      <c r="BK16" s="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6"/>
      <c r="BW16" s="36"/>
      <c r="BX16" s="36"/>
      <c r="BY16" s="36"/>
      <c r="BZ16" s="39"/>
      <c r="CA16" s="39"/>
      <c r="CB16" s="39"/>
      <c r="CC16" s="39"/>
      <c r="CD16" s="39"/>
      <c r="CE16" s="39"/>
      <c r="CF16" s="39"/>
      <c r="CG16" s="35"/>
      <c r="CH16" s="35"/>
      <c r="CI16" s="35"/>
      <c r="CJ16" s="35"/>
      <c r="CK16" s="35"/>
      <c r="CL16" s="35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ht="18" customHeight="1" thickBot="1"/>
    <row r="18" spans="2:120" ht="18" customHeight="1" thickBot="1">
      <c r="B18" s="208" t="s">
        <v>52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10"/>
      <c r="AA18" s="217" t="s">
        <v>51</v>
      </c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9"/>
      <c r="AV18" s="47"/>
      <c r="AW18" s="47"/>
      <c r="AX18" s="47"/>
      <c r="AY18" s="47"/>
      <c r="AZ18" s="2"/>
      <c r="BA18" s="3"/>
      <c r="BB18" s="3"/>
      <c r="BC18" s="3"/>
      <c r="BD18" s="3"/>
      <c r="BE18" s="5"/>
      <c r="BF18" s="4"/>
      <c r="BG18" s="5"/>
      <c r="BH18" s="5"/>
      <c r="BI18" s="5"/>
      <c r="BJ18" s="5"/>
      <c r="BK18" s="5"/>
      <c r="BL18" s="5"/>
      <c r="BM18" s="5"/>
      <c r="BN18" s="3"/>
      <c r="BO18" s="3"/>
      <c r="BP18" s="3"/>
      <c r="BQ18" s="3"/>
      <c r="BR18" s="6"/>
      <c r="BS18" s="6"/>
      <c r="BT18" s="48"/>
      <c r="BU18" s="48"/>
      <c r="BV18" s="48"/>
      <c r="BW18" s="48"/>
      <c r="BX18" s="48"/>
      <c r="BY18" s="2"/>
      <c r="BZ18" s="2"/>
      <c r="CA18" s="2"/>
      <c r="CB18" s="2"/>
      <c r="CC18" s="2"/>
      <c r="CD18" s="2"/>
      <c r="CE18" s="7"/>
      <c r="CF18" s="7"/>
      <c r="CG18" s="7"/>
      <c r="CH18" s="7"/>
      <c r="CI18" s="7"/>
      <c r="CJ18" s="7"/>
      <c r="CK18" s="7"/>
      <c r="CL18" s="7"/>
      <c r="DH18" s="8"/>
      <c r="DI18" s="1"/>
      <c r="DJ18" s="1"/>
      <c r="DK18" s="1"/>
      <c r="DL18" s="1"/>
      <c r="DM18" s="1"/>
      <c r="DN18" s="1"/>
      <c r="DO18" s="1"/>
      <c r="DP18" s="1"/>
    </row>
    <row r="19" spans="1:120" ht="18" customHeight="1">
      <c r="A19" s="49">
        <v>1</v>
      </c>
      <c r="B19" s="213" t="s">
        <v>60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5"/>
      <c r="Z19" s="49">
        <v>1</v>
      </c>
      <c r="AA19" s="213" t="s">
        <v>63</v>
      </c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5"/>
      <c r="AV19" s="47"/>
      <c r="AW19" s="47"/>
      <c r="AX19" s="47"/>
      <c r="AY19" s="47"/>
      <c r="AZ19" s="2"/>
      <c r="BA19" s="3"/>
      <c r="BB19" s="3"/>
      <c r="BC19" s="3"/>
      <c r="BD19" s="3"/>
      <c r="BE19" s="5"/>
      <c r="BF19" s="4"/>
      <c r="BG19" s="5"/>
      <c r="BH19" s="5"/>
      <c r="BI19" s="5"/>
      <c r="BJ19" s="5"/>
      <c r="BK19" s="5"/>
      <c r="BL19" s="5"/>
      <c r="BM19" s="5"/>
      <c r="BN19" s="3"/>
      <c r="BO19" s="3"/>
      <c r="BP19" s="3"/>
      <c r="BQ19" s="3"/>
      <c r="BR19" s="6"/>
      <c r="BS19" s="6"/>
      <c r="BT19" s="48"/>
      <c r="BU19" s="48"/>
      <c r="BV19" s="48"/>
      <c r="BW19" s="48"/>
      <c r="BX19" s="48"/>
      <c r="BY19" s="2"/>
      <c r="BZ19" s="2"/>
      <c r="CA19" s="2"/>
      <c r="CB19" s="2"/>
      <c r="CC19" s="2"/>
      <c r="CD19" s="2"/>
      <c r="CE19" s="7"/>
      <c r="CF19" s="7"/>
      <c r="CG19" s="7"/>
      <c r="CH19" s="7"/>
      <c r="CI19" s="7"/>
      <c r="CJ19" s="7"/>
      <c r="CK19" s="7"/>
      <c r="CL19" s="7"/>
      <c r="DH19" s="8"/>
      <c r="DI19" s="1"/>
      <c r="DJ19" s="1"/>
      <c r="DK19" s="1"/>
      <c r="DL19" s="1"/>
      <c r="DM19" s="1"/>
      <c r="DN19" s="1"/>
      <c r="DO19" s="1"/>
      <c r="DP19" s="1"/>
    </row>
    <row r="20" spans="1:120" ht="18" customHeight="1">
      <c r="A20" s="49">
        <v>2</v>
      </c>
      <c r="B20" s="197" t="s">
        <v>61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9"/>
      <c r="W20" s="92"/>
      <c r="Z20" s="49">
        <v>2</v>
      </c>
      <c r="AA20" s="197" t="s">
        <v>64</v>
      </c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9"/>
      <c r="AV20" s="47"/>
      <c r="AW20" s="47"/>
      <c r="AX20" s="47"/>
      <c r="AY20" s="47"/>
      <c r="AZ20" s="2"/>
      <c r="BA20" s="3"/>
      <c r="BB20" s="3"/>
      <c r="BC20" s="3"/>
      <c r="BD20" s="3"/>
      <c r="BE20" s="5"/>
      <c r="BF20" s="4"/>
      <c r="BG20" s="5"/>
      <c r="BH20" s="5"/>
      <c r="BI20" s="5"/>
      <c r="BJ20" s="5"/>
      <c r="BK20" s="5"/>
      <c r="BL20" s="5"/>
      <c r="BM20" s="5"/>
      <c r="BN20" s="3"/>
      <c r="BO20" s="3"/>
      <c r="BP20" s="3"/>
      <c r="BQ20" s="3"/>
      <c r="BR20" s="6"/>
      <c r="BS20" s="6"/>
      <c r="BT20" s="48"/>
      <c r="BU20" s="48"/>
      <c r="BV20" s="48"/>
      <c r="BW20" s="48"/>
      <c r="BX20" s="48"/>
      <c r="BY20" s="2"/>
      <c r="BZ20" s="2"/>
      <c r="CA20" s="2"/>
      <c r="CB20" s="2"/>
      <c r="CC20" s="2"/>
      <c r="CD20" s="2"/>
      <c r="CE20" s="7"/>
      <c r="CF20" s="7"/>
      <c r="CG20" s="7"/>
      <c r="CH20" s="7"/>
      <c r="CI20" s="7"/>
      <c r="CJ20" s="7"/>
      <c r="CK20" s="7"/>
      <c r="CL20" s="7"/>
      <c r="DH20" s="8"/>
      <c r="DI20" s="1"/>
      <c r="DJ20" s="1"/>
      <c r="DK20" s="1"/>
      <c r="DL20" s="1"/>
      <c r="DM20" s="1"/>
      <c r="DN20" s="1"/>
      <c r="DO20" s="1"/>
      <c r="DP20" s="1"/>
    </row>
    <row r="21" spans="1:120" ht="18" customHeight="1" thickBot="1">
      <c r="A21" s="49">
        <v>3</v>
      </c>
      <c r="B21" s="220" t="s">
        <v>62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2"/>
      <c r="W21" s="92" t="s">
        <v>45</v>
      </c>
      <c r="Z21" s="49">
        <v>3</v>
      </c>
      <c r="AA21" s="220" t="s">
        <v>65</v>
      </c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2"/>
      <c r="AV21" s="47"/>
      <c r="AW21" s="47"/>
      <c r="AX21" s="47"/>
      <c r="AY21" s="47"/>
      <c r="AZ21" s="2"/>
      <c r="BA21" s="3"/>
      <c r="BB21" s="3"/>
      <c r="BC21" s="3"/>
      <c r="BD21" s="3"/>
      <c r="BE21" s="5"/>
      <c r="BF21" s="4"/>
      <c r="BG21" s="5"/>
      <c r="BH21" s="5"/>
      <c r="BI21" s="5"/>
      <c r="BJ21" s="5"/>
      <c r="BK21" s="5"/>
      <c r="BL21" s="5"/>
      <c r="BM21" s="5"/>
      <c r="BN21" s="3"/>
      <c r="BO21" s="3"/>
      <c r="BP21" s="3"/>
      <c r="BQ21" s="3"/>
      <c r="BR21" s="6"/>
      <c r="BS21" s="6"/>
      <c r="BT21" s="48"/>
      <c r="BU21" s="48"/>
      <c r="BV21" s="48"/>
      <c r="BW21" s="48"/>
      <c r="BX21" s="48"/>
      <c r="BY21" s="2"/>
      <c r="BZ21" s="2"/>
      <c r="CA21" s="2"/>
      <c r="CB21" s="2"/>
      <c r="CC21" s="2"/>
      <c r="CD21" s="2"/>
      <c r="CE21" s="7"/>
      <c r="CF21" s="7"/>
      <c r="CG21" s="7"/>
      <c r="CH21" s="7"/>
      <c r="CI21" s="7"/>
      <c r="CJ21" s="7"/>
      <c r="CK21" s="7"/>
      <c r="CL21" s="7"/>
      <c r="DH21" s="8"/>
      <c r="DI21" s="1"/>
      <c r="DJ21" s="1"/>
      <c r="DK21" s="1"/>
      <c r="DL21" s="1"/>
      <c r="DM21" s="1"/>
      <c r="DN21" s="1"/>
      <c r="DO21" s="1"/>
      <c r="DP21" s="1"/>
    </row>
    <row r="22" spans="60:64" ht="18" customHeight="1">
      <c r="BH22" s="1"/>
      <c r="BI22" s="1"/>
      <c r="BJ22" s="1"/>
      <c r="BK22" s="2"/>
      <c r="BL22" s="3"/>
    </row>
    <row r="23" spans="2:64" s="41" customFormat="1" ht="18" customHeight="1">
      <c r="B23" s="46" t="s">
        <v>5</v>
      </c>
      <c r="BK23" s="35"/>
      <c r="BL23" s="36"/>
    </row>
    <row r="24" spans="60:64" ht="18" customHeight="1" thickBot="1">
      <c r="BH24" s="1"/>
      <c r="BI24" s="1"/>
      <c r="BJ24" s="1"/>
      <c r="BK24" s="2"/>
      <c r="BL24" s="3"/>
    </row>
    <row r="25" spans="2:64" ht="18" customHeight="1" thickBot="1">
      <c r="B25" s="226" t="s">
        <v>6</v>
      </c>
      <c r="C25" s="227"/>
      <c r="D25" s="184" t="s">
        <v>7</v>
      </c>
      <c r="E25" s="185"/>
      <c r="F25" s="186"/>
      <c r="G25" s="184" t="s">
        <v>15</v>
      </c>
      <c r="H25" s="185"/>
      <c r="I25" s="186"/>
      <c r="J25" s="184" t="s">
        <v>47</v>
      </c>
      <c r="K25" s="185"/>
      <c r="L25" s="185"/>
      <c r="M25" s="186"/>
      <c r="N25" s="184" t="s">
        <v>8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6"/>
      <c r="BE25" s="266" t="s">
        <v>9</v>
      </c>
      <c r="BF25" s="267"/>
      <c r="BG25" s="267"/>
      <c r="BH25" s="267"/>
      <c r="BI25" s="267"/>
      <c r="BJ25" s="88"/>
      <c r="BK25" s="3"/>
      <c r="BL25" s="3"/>
    </row>
    <row r="26" spans="2:64" s="50" customFormat="1" ht="18" customHeight="1">
      <c r="B26" s="203">
        <v>1</v>
      </c>
      <c r="C26" s="204"/>
      <c r="D26" s="204" t="s">
        <v>10</v>
      </c>
      <c r="E26" s="204"/>
      <c r="F26" s="204"/>
      <c r="G26" s="223">
        <v>1</v>
      </c>
      <c r="H26" s="224"/>
      <c r="I26" s="225"/>
      <c r="J26" s="260">
        <f>$H$11</f>
        <v>0.6458333333333334</v>
      </c>
      <c r="K26" s="261"/>
      <c r="L26" s="261"/>
      <c r="M26" s="262"/>
      <c r="N26" s="189" t="str">
        <f>B19</f>
        <v>TSV Meerbusch</v>
      </c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51" t="s">
        <v>11</v>
      </c>
      <c r="AJ26" s="190" t="str">
        <f>B20</f>
        <v>SC Velbert</v>
      </c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206"/>
      <c r="BE26" s="115"/>
      <c r="BF26" s="116"/>
      <c r="BG26" s="116"/>
      <c r="BH26" s="117"/>
      <c r="BI26" s="117"/>
      <c r="BJ26" s="89"/>
      <c r="BK26" s="90"/>
      <c r="BL26" s="52"/>
    </row>
    <row r="27" spans="2:64" ht="18" customHeight="1">
      <c r="B27" s="255">
        <v>2</v>
      </c>
      <c r="C27" s="256"/>
      <c r="D27" s="256" t="s">
        <v>12</v>
      </c>
      <c r="E27" s="256"/>
      <c r="F27" s="256"/>
      <c r="G27" s="193">
        <v>2</v>
      </c>
      <c r="H27" s="194"/>
      <c r="I27" s="195"/>
      <c r="J27" s="263">
        <f>J26</f>
        <v>0.6458333333333334</v>
      </c>
      <c r="K27" s="264"/>
      <c r="L27" s="264"/>
      <c r="M27" s="265"/>
      <c r="N27" s="188" t="str">
        <f>AA19</f>
        <v>DSC 99 Düsseldorf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53" t="s">
        <v>11</v>
      </c>
      <c r="AJ27" s="159" t="str">
        <f>AA20</f>
        <v>VfR Büttgen</v>
      </c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60"/>
      <c r="BE27" s="157"/>
      <c r="BF27" s="158"/>
      <c r="BG27" s="158"/>
      <c r="BH27" s="187"/>
      <c r="BI27" s="187"/>
      <c r="BJ27" s="89"/>
      <c r="BK27" s="90"/>
      <c r="BL27" s="52"/>
    </row>
    <row r="28" spans="2:64" ht="18" customHeight="1">
      <c r="B28" s="255">
        <v>3</v>
      </c>
      <c r="C28" s="256"/>
      <c r="D28" s="256" t="s">
        <v>10</v>
      </c>
      <c r="E28" s="256"/>
      <c r="F28" s="256"/>
      <c r="G28" s="193">
        <v>1</v>
      </c>
      <c r="H28" s="194"/>
      <c r="I28" s="195"/>
      <c r="J28" s="263">
        <f>J27+TEXT($U$11*($X$11/1440)+($AI$11/1440)+($AW$11/1440),"hh:mm")</f>
        <v>0.6770833333333334</v>
      </c>
      <c r="K28" s="264"/>
      <c r="L28" s="264"/>
      <c r="M28" s="265"/>
      <c r="N28" s="188" t="str">
        <f>B20</f>
        <v>SC Velbert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53" t="s">
        <v>11</v>
      </c>
      <c r="AJ28" s="159" t="str">
        <f>B21</f>
        <v>SV Rosellen</v>
      </c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60"/>
      <c r="BE28" s="157"/>
      <c r="BF28" s="158"/>
      <c r="BG28" s="158"/>
      <c r="BH28" s="187"/>
      <c r="BI28" s="187"/>
      <c r="BJ28" s="89"/>
      <c r="BK28" s="90"/>
      <c r="BL28" s="52"/>
    </row>
    <row r="29" spans="2:64" ht="18" customHeight="1">
      <c r="B29" s="255">
        <v>4</v>
      </c>
      <c r="C29" s="256"/>
      <c r="D29" s="256" t="s">
        <v>12</v>
      </c>
      <c r="E29" s="256"/>
      <c r="F29" s="256"/>
      <c r="G29" s="193">
        <v>2</v>
      </c>
      <c r="H29" s="194"/>
      <c r="I29" s="195"/>
      <c r="J29" s="263">
        <f>J28</f>
        <v>0.6770833333333334</v>
      </c>
      <c r="K29" s="264"/>
      <c r="L29" s="264"/>
      <c r="M29" s="265"/>
      <c r="N29" s="188" t="str">
        <f>AA20</f>
        <v>VfR Büttgen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53" t="s">
        <v>11</v>
      </c>
      <c r="AJ29" s="159" t="str">
        <f>AA21</f>
        <v>Cronenberger SC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60"/>
      <c r="BE29" s="157"/>
      <c r="BF29" s="158"/>
      <c r="BG29" s="158"/>
      <c r="BH29" s="187"/>
      <c r="BI29" s="187"/>
      <c r="BJ29" s="89"/>
      <c r="BK29" s="90"/>
      <c r="BL29" s="52"/>
    </row>
    <row r="30" spans="2:64" ht="18" customHeight="1">
      <c r="B30" s="255">
        <v>5</v>
      </c>
      <c r="C30" s="256"/>
      <c r="D30" s="256" t="s">
        <v>10</v>
      </c>
      <c r="E30" s="256"/>
      <c r="F30" s="256"/>
      <c r="G30" s="193">
        <v>1</v>
      </c>
      <c r="H30" s="194"/>
      <c r="I30" s="195"/>
      <c r="J30" s="263">
        <f>J29+TEXT($U$11*($X$11/1440)+($AI$11/1440)+($AW$11/1440),"hh:mm")</f>
        <v>0.7083333333333334</v>
      </c>
      <c r="K30" s="264"/>
      <c r="L30" s="264"/>
      <c r="M30" s="265"/>
      <c r="N30" s="188" t="str">
        <f>B21</f>
        <v>SV Rosellen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53" t="s">
        <v>11</v>
      </c>
      <c r="AJ30" s="159" t="str">
        <f>B19</f>
        <v>TSV Meerbusch</v>
      </c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60"/>
      <c r="BE30" s="157"/>
      <c r="BF30" s="158"/>
      <c r="BG30" s="158"/>
      <c r="BH30" s="187"/>
      <c r="BI30" s="187"/>
      <c r="BJ30" s="89"/>
      <c r="BK30" s="90"/>
      <c r="BL30" s="52"/>
    </row>
    <row r="31" spans="2:64" ht="18" customHeight="1" thickBot="1">
      <c r="B31" s="354">
        <v>6</v>
      </c>
      <c r="C31" s="351"/>
      <c r="D31" s="351" t="s">
        <v>12</v>
      </c>
      <c r="E31" s="351"/>
      <c r="F31" s="351"/>
      <c r="G31" s="122">
        <v>2</v>
      </c>
      <c r="H31" s="123"/>
      <c r="I31" s="216"/>
      <c r="J31" s="348">
        <f>J30</f>
        <v>0.7083333333333334</v>
      </c>
      <c r="K31" s="349"/>
      <c r="L31" s="349"/>
      <c r="M31" s="350"/>
      <c r="N31" s="253" t="str">
        <f>AA21</f>
        <v>Cronenberger SC</v>
      </c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95" t="s">
        <v>11</v>
      </c>
      <c r="AJ31" s="254" t="str">
        <f>AA19</f>
        <v>DSC 99 Düsseldorf</v>
      </c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72"/>
      <c r="BE31" s="357"/>
      <c r="BF31" s="358"/>
      <c r="BG31" s="358"/>
      <c r="BH31" s="355"/>
      <c r="BI31" s="356"/>
      <c r="BJ31" s="89"/>
      <c r="BK31" s="90"/>
      <c r="BL31" s="52"/>
    </row>
    <row r="32" spans="2:64" ht="18" customHeight="1" thickBo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0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52"/>
      <c r="BF32" s="52"/>
      <c r="BG32" s="52"/>
      <c r="BH32" s="52"/>
      <c r="BI32" s="63"/>
      <c r="BJ32" s="63"/>
      <c r="BK32" s="63"/>
      <c r="BL32" s="3"/>
    </row>
    <row r="33" spans="1:112" s="41" customFormat="1" ht="18" customHeight="1">
      <c r="A33" s="4"/>
      <c r="D33" s="46"/>
      <c r="J33" s="46" t="s">
        <v>49</v>
      </c>
      <c r="AG33" s="178" t="str">
        <f>L41</f>
        <v>TSV Meerbusch</v>
      </c>
      <c r="AH33" s="179"/>
      <c r="AI33" s="179"/>
      <c r="AJ33" s="179" t="str">
        <f>L42</f>
        <v>SC Velbert</v>
      </c>
      <c r="AK33" s="179"/>
      <c r="AL33" s="179"/>
      <c r="AM33" s="179" t="str">
        <f>L43</f>
        <v>SV Rosellen</v>
      </c>
      <c r="AN33" s="179"/>
      <c r="AO33" s="345"/>
      <c r="BD33" s="35"/>
      <c r="BE33" s="36"/>
      <c r="BF33" s="37"/>
      <c r="BG33" s="37"/>
      <c r="BH33" s="37"/>
      <c r="BI33" s="38"/>
      <c r="BJ33" s="38"/>
      <c r="BK33" s="38"/>
      <c r="BL33" s="38"/>
      <c r="BM33" s="38"/>
      <c r="BN33" s="38"/>
      <c r="BO33" s="36"/>
      <c r="BP33" s="36"/>
      <c r="BQ33" s="36"/>
      <c r="BR33" s="36"/>
      <c r="BS33" s="39"/>
      <c r="BT33" s="39"/>
      <c r="BU33" s="39"/>
      <c r="BV33" s="39"/>
      <c r="BW33" s="39"/>
      <c r="BX33" s="39"/>
      <c r="BY33" s="39"/>
      <c r="BZ33" s="35"/>
      <c r="CA33" s="35"/>
      <c r="CB33" s="35"/>
      <c r="CC33" s="35"/>
      <c r="CD33" s="35"/>
      <c r="CE33" s="35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</row>
    <row r="34" spans="1:112" s="41" customFormat="1" ht="18" customHeight="1">
      <c r="A34" s="37"/>
      <c r="D34" s="46"/>
      <c r="AG34" s="180"/>
      <c r="AH34" s="181"/>
      <c r="AI34" s="181"/>
      <c r="AJ34" s="181"/>
      <c r="AK34" s="181"/>
      <c r="AL34" s="181"/>
      <c r="AM34" s="181"/>
      <c r="AN34" s="181"/>
      <c r="AO34" s="346"/>
      <c r="BD34" s="35"/>
      <c r="BE34" s="36"/>
      <c r="BF34" s="37"/>
      <c r="BG34" s="37"/>
      <c r="BH34" s="37"/>
      <c r="BI34" s="38"/>
      <c r="BJ34" s="38"/>
      <c r="BK34" s="38"/>
      <c r="BL34" s="38"/>
      <c r="BM34" s="38"/>
      <c r="BN34" s="38"/>
      <c r="BO34" s="36"/>
      <c r="BP34" s="36"/>
      <c r="BQ34" s="36"/>
      <c r="BR34" s="36"/>
      <c r="BS34" s="39"/>
      <c r="BT34" s="39"/>
      <c r="BU34" s="39"/>
      <c r="BV34" s="39"/>
      <c r="BW34" s="39"/>
      <c r="BX34" s="39"/>
      <c r="BY34" s="39"/>
      <c r="BZ34" s="35"/>
      <c r="CA34" s="35"/>
      <c r="CB34" s="35"/>
      <c r="CC34" s="35"/>
      <c r="CD34" s="35"/>
      <c r="CE34" s="35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</row>
    <row r="35" spans="1:112" s="41" customFormat="1" ht="18" customHeight="1">
      <c r="A35" s="4"/>
      <c r="D35" s="46"/>
      <c r="AG35" s="180"/>
      <c r="AH35" s="181"/>
      <c r="AI35" s="181"/>
      <c r="AJ35" s="181"/>
      <c r="AK35" s="181"/>
      <c r="AL35" s="181"/>
      <c r="AM35" s="181"/>
      <c r="AN35" s="181"/>
      <c r="AO35" s="346"/>
      <c r="BD35" s="35"/>
      <c r="BE35" s="36"/>
      <c r="BF35" s="37"/>
      <c r="BG35" s="37"/>
      <c r="BH35" s="37"/>
      <c r="BI35" s="38"/>
      <c r="BJ35" s="38"/>
      <c r="BK35" s="38"/>
      <c r="BL35" s="38"/>
      <c r="BM35" s="38"/>
      <c r="BN35" s="38"/>
      <c r="BO35" s="36"/>
      <c r="BP35" s="36"/>
      <c r="BQ35" s="36"/>
      <c r="BR35" s="36"/>
      <c r="BS35" s="39"/>
      <c r="BT35" s="39"/>
      <c r="BU35" s="39"/>
      <c r="BV35" s="39"/>
      <c r="BW35" s="39"/>
      <c r="BX35" s="39"/>
      <c r="BY35" s="39"/>
      <c r="BZ35" s="35"/>
      <c r="CA35" s="35"/>
      <c r="CB35" s="35"/>
      <c r="CC35" s="35"/>
      <c r="CD35" s="35"/>
      <c r="CE35" s="35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</row>
    <row r="36" spans="1:112" s="41" customFormat="1" ht="18" customHeight="1">
      <c r="A36" s="1"/>
      <c r="D36" s="46"/>
      <c r="AG36" s="180"/>
      <c r="AH36" s="181"/>
      <c r="AI36" s="181"/>
      <c r="AJ36" s="181"/>
      <c r="AK36" s="181"/>
      <c r="AL36" s="181"/>
      <c r="AM36" s="181"/>
      <c r="AN36" s="181"/>
      <c r="AO36" s="346"/>
      <c r="BD36" s="35"/>
      <c r="BE36" s="36"/>
      <c r="BF36" s="37"/>
      <c r="BG36" s="37"/>
      <c r="BH36" s="37"/>
      <c r="BI36" s="38"/>
      <c r="BJ36" s="38"/>
      <c r="BK36" s="38"/>
      <c r="BL36" s="38"/>
      <c r="BM36" s="38"/>
      <c r="BN36" s="38"/>
      <c r="BO36" s="36"/>
      <c r="BP36" s="36"/>
      <c r="BQ36" s="36"/>
      <c r="BR36" s="36"/>
      <c r="BS36" s="39"/>
      <c r="BT36" s="39"/>
      <c r="BU36" s="39"/>
      <c r="BV36" s="39"/>
      <c r="BW36" s="39"/>
      <c r="BX36" s="39"/>
      <c r="BY36" s="39"/>
      <c r="BZ36" s="35"/>
      <c r="CA36" s="35"/>
      <c r="CB36" s="35"/>
      <c r="CC36" s="35"/>
      <c r="CD36" s="35"/>
      <c r="CE36" s="35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</row>
    <row r="37" spans="1:112" s="41" customFormat="1" ht="18" customHeight="1">
      <c r="A37" s="50"/>
      <c r="D37" s="46"/>
      <c r="AG37" s="180"/>
      <c r="AH37" s="181"/>
      <c r="AI37" s="181"/>
      <c r="AJ37" s="181"/>
      <c r="AK37" s="181"/>
      <c r="AL37" s="181"/>
      <c r="AM37" s="181"/>
      <c r="AN37" s="181"/>
      <c r="AO37" s="346"/>
      <c r="BD37" s="35"/>
      <c r="BE37" s="36"/>
      <c r="BF37" s="37"/>
      <c r="BG37" s="37"/>
      <c r="BH37" s="37"/>
      <c r="BI37" s="38"/>
      <c r="BJ37" s="38"/>
      <c r="BK37" s="38"/>
      <c r="BL37" s="38"/>
      <c r="BM37" s="38"/>
      <c r="BN37" s="38"/>
      <c r="BO37" s="36"/>
      <c r="BP37" s="36"/>
      <c r="BQ37" s="36"/>
      <c r="BR37" s="36"/>
      <c r="BS37" s="39"/>
      <c r="BT37" s="39"/>
      <c r="BU37" s="39"/>
      <c r="BV37" s="39"/>
      <c r="BW37" s="39"/>
      <c r="BX37" s="39"/>
      <c r="BY37" s="39"/>
      <c r="BZ37" s="35"/>
      <c r="CA37" s="35"/>
      <c r="CB37" s="35"/>
      <c r="CC37" s="35"/>
      <c r="CD37" s="35"/>
      <c r="CE37" s="35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</row>
    <row r="38" spans="1:112" s="41" customFormat="1" ht="18" customHeight="1">
      <c r="A38" s="1"/>
      <c r="D38" s="46"/>
      <c r="AG38" s="180"/>
      <c r="AH38" s="181"/>
      <c r="AI38" s="181"/>
      <c r="AJ38" s="181"/>
      <c r="AK38" s="181"/>
      <c r="AL38" s="181"/>
      <c r="AM38" s="181"/>
      <c r="AN38" s="181"/>
      <c r="AO38" s="346"/>
      <c r="BD38" s="35"/>
      <c r="BE38" s="36"/>
      <c r="BF38" s="37"/>
      <c r="BG38" s="37"/>
      <c r="BH38" s="37"/>
      <c r="BI38" s="38"/>
      <c r="BJ38" s="38"/>
      <c r="BK38" s="38"/>
      <c r="BL38" s="38"/>
      <c r="BM38" s="38"/>
      <c r="BN38" s="38"/>
      <c r="BO38" s="36"/>
      <c r="BP38" s="36"/>
      <c r="BQ38" s="36"/>
      <c r="BR38" s="36"/>
      <c r="BS38" s="39"/>
      <c r="BT38" s="39"/>
      <c r="BU38" s="39"/>
      <c r="BV38" s="39"/>
      <c r="BW38" s="39"/>
      <c r="BX38" s="39"/>
      <c r="BY38" s="39"/>
      <c r="BZ38" s="35"/>
      <c r="CA38" s="35"/>
      <c r="CB38" s="35"/>
      <c r="CC38" s="35"/>
      <c r="CD38" s="35"/>
      <c r="CE38" s="35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</row>
    <row r="39" spans="1:112" s="41" customFormat="1" ht="18" customHeight="1" thickBot="1">
      <c r="A39" s="1"/>
      <c r="B39" s="307" t="s">
        <v>13</v>
      </c>
      <c r="C39" s="307"/>
      <c r="D39" s="307"/>
      <c r="E39" s="307"/>
      <c r="F39" s="307"/>
      <c r="G39" s="307"/>
      <c r="H39" s="307"/>
      <c r="AG39" s="180"/>
      <c r="AH39" s="181"/>
      <c r="AI39" s="181"/>
      <c r="AJ39" s="181"/>
      <c r="AK39" s="181"/>
      <c r="AL39" s="181"/>
      <c r="AM39" s="181"/>
      <c r="AN39" s="181"/>
      <c r="AO39" s="346"/>
      <c r="BD39" s="35"/>
      <c r="BE39" s="36"/>
      <c r="BF39" s="37"/>
      <c r="BG39" s="37"/>
      <c r="BH39" s="37"/>
      <c r="BI39" s="38"/>
      <c r="BJ39" s="38"/>
      <c r="BK39" s="38"/>
      <c r="BL39" s="38"/>
      <c r="BM39" s="38"/>
      <c r="BN39" s="38"/>
      <c r="BO39" s="36"/>
      <c r="BP39" s="36"/>
      <c r="BQ39" s="36"/>
      <c r="BR39" s="36"/>
      <c r="BS39" s="39"/>
      <c r="BT39" s="39"/>
      <c r="BU39" s="39"/>
      <c r="BV39" s="39"/>
      <c r="BW39" s="39"/>
      <c r="BX39" s="39"/>
      <c r="BY39" s="39"/>
      <c r="BZ39" s="35"/>
      <c r="CA39" s="35"/>
      <c r="CB39" s="35"/>
      <c r="CC39" s="35"/>
      <c r="CD39" s="35"/>
      <c r="CE39" s="35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</row>
    <row r="40" spans="1:112" s="41" customFormat="1" ht="18" customHeight="1" thickBot="1">
      <c r="A40" s="1"/>
      <c r="B40" s="306" t="s">
        <v>14</v>
      </c>
      <c r="C40" s="306"/>
      <c r="D40" s="306"/>
      <c r="E40" s="306"/>
      <c r="F40" s="306" t="s">
        <v>15</v>
      </c>
      <c r="G40" s="306"/>
      <c r="H40" s="306"/>
      <c r="I40" s="54"/>
      <c r="J40" s="343" t="s">
        <v>52</v>
      </c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182"/>
      <c r="AH40" s="183"/>
      <c r="AI40" s="183"/>
      <c r="AJ40" s="183"/>
      <c r="AK40" s="183"/>
      <c r="AL40" s="183"/>
      <c r="AM40" s="183"/>
      <c r="AN40" s="183"/>
      <c r="AO40" s="347"/>
      <c r="AP40" s="270" t="s">
        <v>16</v>
      </c>
      <c r="AQ40" s="271"/>
      <c r="AR40" s="269" t="s">
        <v>17</v>
      </c>
      <c r="AS40" s="271"/>
      <c r="AT40" s="269" t="s">
        <v>18</v>
      </c>
      <c r="AU40" s="271"/>
      <c r="AV40" s="269" t="s">
        <v>19</v>
      </c>
      <c r="AW40" s="271"/>
      <c r="AX40" s="269" t="s">
        <v>20</v>
      </c>
      <c r="AY40" s="270"/>
      <c r="AZ40" s="270"/>
      <c r="BA40" s="270"/>
      <c r="BB40" s="271"/>
      <c r="BC40" s="269" t="s">
        <v>21</v>
      </c>
      <c r="BD40" s="270"/>
      <c r="BE40" s="270"/>
      <c r="BF40" s="269" t="s">
        <v>22</v>
      </c>
      <c r="BG40" s="270"/>
      <c r="BH40" s="276"/>
      <c r="BI40" s="38"/>
      <c r="BJ40" s="38"/>
      <c r="BK40" s="38"/>
      <c r="BL40" s="38"/>
      <c r="BM40" s="38"/>
      <c r="BN40" s="38"/>
      <c r="BO40" s="36"/>
      <c r="BP40" s="36"/>
      <c r="BQ40" s="36"/>
      <c r="BR40" s="36"/>
      <c r="BS40" s="39"/>
      <c r="BT40" s="39"/>
      <c r="BU40" s="39"/>
      <c r="BV40" s="39"/>
      <c r="BW40" s="39"/>
      <c r="BX40" s="39"/>
      <c r="BY40" s="39"/>
      <c r="BZ40" s="35"/>
      <c r="CA40" s="35"/>
      <c r="CB40" s="35"/>
      <c r="CC40" s="35"/>
      <c r="CD40" s="35"/>
      <c r="CE40" s="35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</row>
    <row r="41" spans="1:112" s="41" customFormat="1" ht="18" customHeight="1">
      <c r="A41" s="1"/>
      <c r="B41" s="305"/>
      <c r="C41" s="305"/>
      <c r="D41" s="305"/>
      <c r="E41" s="305"/>
      <c r="F41" s="305"/>
      <c r="G41" s="305"/>
      <c r="H41" s="305"/>
      <c r="I41" s="1"/>
      <c r="J41" s="352">
        <v>1</v>
      </c>
      <c r="K41" s="353"/>
      <c r="L41" s="339" t="str">
        <f>B19</f>
        <v>TSV Meerbusch</v>
      </c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19"/>
      <c r="AH41" s="319"/>
      <c r="AI41" s="320"/>
      <c r="AJ41" s="247"/>
      <c r="AK41" s="248"/>
      <c r="AL41" s="249"/>
      <c r="AM41" s="247"/>
      <c r="AN41" s="248"/>
      <c r="AO41" s="249"/>
      <c r="AP41" s="341"/>
      <c r="AQ41" s="342"/>
      <c r="AR41" s="268"/>
      <c r="AS41" s="268"/>
      <c r="AT41" s="268"/>
      <c r="AU41" s="268"/>
      <c r="AV41" s="268"/>
      <c r="AW41" s="268"/>
      <c r="AX41" s="251"/>
      <c r="AY41" s="252"/>
      <c r="AZ41" s="93"/>
      <c r="BA41" s="250"/>
      <c r="BB41" s="251"/>
      <c r="BC41" s="235"/>
      <c r="BD41" s="235"/>
      <c r="BE41" s="236"/>
      <c r="BF41" s="164"/>
      <c r="BG41" s="165"/>
      <c r="BH41" s="166"/>
      <c r="BI41" s="38"/>
      <c r="BJ41" s="38"/>
      <c r="BK41" s="38"/>
      <c r="BL41" s="38"/>
      <c r="BM41" s="38"/>
      <c r="BN41" s="38"/>
      <c r="BO41" s="36"/>
      <c r="BP41" s="36"/>
      <c r="BQ41" s="36"/>
      <c r="BR41" s="36"/>
      <c r="BS41" s="39"/>
      <c r="BT41" s="39"/>
      <c r="BU41" s="39"/>
      <c r="BV41" s="39"/>
      <c r="BW41" s="39"/>
      <c r="BX41" s="39"/>
      <c r="BY41" s="39"/>
      <c r="BZ41" s="35"/>
      <c r="CA41" s="35"/>
      <c r="CB41" s="35"/>
      <c r="CC41" s="35"/>
      <c r="CD41" s="35"/>
      <c r="CE41" s="35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</row>
    <row r="42" spans="1:112" s="41" customFormat="1" ht="18" customHeight="1">
      <c r="A42" s="1"/>
      <c r="B42" s="305"/>
      <c r="C42" s="305"/>
      <c r="D42" s="305"/>
      <c r="E42" s="305"/>
      <c r="F42" s="303"/>
      <c r="G42" s="303"/>
      <c r="H42" s="303"/>
      <c r="I42" s="1"/>
      <c r="J42" s="337">
        <v>2</v>
      </c>
      <c r="K42" s="338"/>
      <c r="L42" s="323" t="str">
        <f>B20</f>
        <v>SC Velbert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8"/>
      <c r="AH42" s="328"/>
      <c r="AI42" s="329"/>
      <c r="AJ42" s="244"/>
      <c r="AK42" s="245"/>
      <c r="AL42" s="246"/>
      <c r="AM42" s="257"/>
      <c r="AN42" s="258"/>
      <c r="AO42" s="259"/>
      <c r="AP42" s="330"/>
      <c r="AQ42" s="331"/>
      <c r="AR42" s="268"/>
      <c r="AS42" s="268"/>
      <c r="AT42" s="268"/>
      <c r="AU42" s="268"/>
      <c r="AV42" s="268"/>
      <c r="AW42" s="268"/>
      <c r="AX42" s="240"/>
      <c r="AY42" s="230"/>
      <c r="AZ42" s="94"/>
      <c r="BA42" s="239"/>
      <c r="BB42" s="240"/>
      <c r="BC42" s="235"/>
      <c r="BD42" s="235"/>
      <c r="BE42" s="236"/>
      <c r="BF42" s="230"/>
      <c r="BG42" s="231"/>
      <c r="BH42" s="232"/>
      <c r="BI42" s="38"/>
      <c r="BJ42" s="38"/>
      <c r="BK42" s="38"/>
      <c r="BL42" s="38"/>
      <c r="BM42" s="38"/>
      <c r="BN42" s="38"/>
      <c r="BO42" s="36"/>
      <c r="BP42" s="36"/>
      <c r="BQ42" s="36"/>
      <c r="BR42" s="36"/>
      <c r="BS42" s="39"/>
      <c r="BT42" s="39"/>
      <c r="BU42" s="39"/>
      <c r="BV42" s="39"/>
      <c r="BW42" s="39"/>
      <c r="BX42" s="39"/>
      <c r="BY42" s="39"/>
      <c r="BZ42" s="35"/>
      <c r="CA42" s="35"/>
      <c r="CB42" s="35"/>
      <c r="CC42" s="35"/>
      <c r="CD42" s="35"/>
      <c r="CE42" s="35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</row>
    <row r="43" spans="1:112" s="41" customFormat="1" ht="18" customHeight="1" thickBot="1">
      <c r="A43" s="1"/>
      <c r="B43" s="305"/>
      <c r="C43" s="305"/>
      <c r="D43" s="305"/>
      <c r="E43" s="305"/>
      <c r="F43" s="303"/>
      <c r="G43" s="303"/>
      <c r="H43" s="303"/>
      <c r="I43" s="1"/>
      <c r="J43" s="332">
        <v>3</v>
      </c>
      <c r="K43" s="333"/>
      <c r="L43" s="228" t="str">
        <f>B21</f>
        <v>SV Rosellen</v>
      </c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308"/>
      <c r="AH43" s="308"/>
      <c r="AI43" s="309"/>
      <c r="AJ43" s="169"/>
      <c r="AK43" s="170"/>
      <c r="AL43" s="171"/>
      <c r="AM43" s="161"/>
      <c r="AN43" s="162"/>
      <c r="AO43" s="163"/>
      <c r="AP43" s="233"/>
      <c r="AQ43" s="234"/>
      <c r="AR43" s="168"/>
      <c r="AS43" s="168"/>
      <c r="AT43" s="168"/>
      <c r="AU43" s="168"/>
      <c r="AV43" s="168"/>
      <c r="AW43" s="168"/>
      <c r="AX43" s="168"/>
      <c r="AY43" s="241"/>
      <c r="AZ43" s="96"/>
      <c r="BA43" s="167"/>
      <c r="BB43" s="168"/>
      <c r="BC43" s="237"/>
      <c r="BD43" s="237"/>
      <c r="BE43" s="238"/>
      <c r="BF43" s="241"/>
      <c r="BG43" s="242"/>
      <c r="BH43" s="243"/>
      <c r="BI43" s="38"/>
      <c r="BJ43" s="38"/>
      <c r="BK43" s="38"/>
      <c r="BL43" s="38"/>
      <c r="BM43" s="38"/>
      <c r="BN43" s="38"/>
      <c r="BO43" s="36"/>
      <c r="BP43" s="36"/>
      <c r="BQ43" s="36"/>
      <c r="BR43" s="36"/>
      <c r="BS43" s="39"/>
      <c r="BT43" s="39"/>
      <c r="BU43" s="39"/>
      <c r="BV43" s="39"/>
      <c r="BW43" s="39"/>
      <c r="BX43" s="39"/>
      <c r="BY43" s="39"/>
      <c r="BZ43" s="35"/>
      <c r="CA43" s="35"/>
      <c r="CB43" s="35"/>
      <c r="CC43" s="35"/>
      <c r="CD43" s="35"/>
      <c r="CE43" s="35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</row>
    <row r="44" spans="1:115" s="41" customFormat="1" ht="18" customHeight="1" thickBot="1">
      <c r="A44" s="1"/>
      <c r="B44" s="1"/>
      <c r="C44" s="1"/>
      <c r="D44" s="1"/>
      <c r="E44" s="1"/>
      <c r="F44" s="1"/>
      <c r="G44" s="1"/>
      <c r="H44" s="1"/>
      <c r="I44" s="1"/>
      <c r="J44" s="55"/>
      <c r="K44" s="55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8"/>
      <c r="BD44" s="57"/>
      <c r="BE44" s="57"/>
      <c r="BF44" s="59"/>
      <c r="BG44" s="59"/>
      <c r="BH44" s="59"/>
      <c r="BI44" s="57"/>
      <c r="BJ44" s="57"/>
      <c r="BK44" s="57"/>
      <c r="BL44" s="38"/>
      <c r="BM44" s="38"/>
      <c r="BN44" s="38"/>
      <c r="BO44" s="38"/>
      <c r="BP44" s="38"/>
      <c r="BQ44" s="38"/>
      <c r="BR44" s="36"/>
      <c r="BS44" s="36"/>
      <c r="BT44" s="36"/>
      <c r="BU44" s="36"/>
      <c r="BV44" s="39"/>
      <c r="BW44" s="39"/>
      <c r="BX44" s="39"/>
      <c r="BY44" s="39"/>
      <c r="BZ44" s="39"/>
      <c r="CA44" s="39"/>
      <c r="CB44" s="39"/>
      <c r="CC44" s="35"/>
      <c r="CD44" s="35"/>
      <c r="CE44" s="35"/>
      <c r="CF44" s="35"/>
      <c r="CG44" s="35"/>
      <c r="CH44" s="35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</row>
    <row r="45" spans="1:112" s="41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55"/>
      <c r="K45" s="55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313" t="str">
        <f>L53</f>
        <v>DSC 99 Düsseldorf</v>
      </c>
      <c r="AH45" s="314"/>
      <c r="AI45" s="314"/>
      <c r="AJ45" s="314" t="str">
        <f>L54</f>
        <v>VfR Büttgen</v>
      </c>
      <c r="AK45" s="314"/>
      <c r="AL45" s="314"/>
      <c r="AM45" s="314" t="str">
        <f>L55</f>
        <v>Cronenberger SC</v>
      </c>
      <c r="AN45" s="314"/>
      <c r="AO45" s="334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8"/>
      <c r="BA45" s="57"/>
      <c r="BB45" s="57"/>
      <c r="BC45" s="59"/>
      <c r="BD45" s="59"/>
      <c r="BE45" s="59"/>
      <c r="BF45" s="57"/>
      <c r="BG45" s="57"/>
      <c r="BH45" s="57"/>
      <c r="BI45" s="38"/>
      <c r="BJ45" s="38"/>
      <c r="BK45" s="38"/>
      <c r="BL45" s="38"/>
      <c r="BM45" s="38"/>
      <c r="BN45" s="38"/>
      <c r="BO45" s="36"/>
      <c r="BP45" s="36"/>
      <c r="BQ45" s="36"/>
      <c r="BR45" s="36"/>
      <c r="BS45" s="39"/>
      <c r="BT45" s="39"/>
      <c r="BU45" s="39"/>
      <c r="BV45" s="39"/>
      <c r="BW45" s="39"/>
      <c r="BX45" s="39"/>
      <c r="BY45" s="39"/>
      <c r="BZ45" s="35"/>
      <c r="CA45" s="35"/>
      <c r="CB45" s="35"/>
      <c r="CC45" s="35"/>
      <c r="CD45" s="35"/>
      <c r="CE45" s="35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</row>
    <row r="46" spans="1:112" s="41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55"/>
      <c r="K46" s="5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315"/>
      <c r="AH46" s="316"/>
      <c r="AI46" s="316"/>
      <c r="AJ46" s="316"/>
      <c r="AK46" s="316"/>
      <c r="AL46" s="316"/>
      <c r="AM46" s="316"/>
      <c r="AN46" s="316"/>
      <c r="AO46" s="335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8"/>
      <c r="BA46" s="57"/>
      <c r="BB46" s="57"/>
      <c r="BC46" s="59"/>
      <c r="BD46" s="59"/>
      <c r="BE46" s="59"/>
      <c r="BF46" s="57"/>
      <c r="BG46" s="57"/>
      <c r="BH46" s="57"/>
      <c r="BI46" s="38"/>
      <c r="BJ46" s="38"/>
      <c r="BK46" s="38"/>
      <c r="BL46" s="38"/>
      <c r="BM46" s="38"/>
      <c r="BN46" s="38"/>
      <c r="BO46" s="36"/>
      <c r="BP46" s="36"/>
      <c r="BQ46" s="36"/>
      <c r="BR46" s="36"/>
      <c r="BS46" s="39"/>
      <c r="BT46" s="39"/>
      <c r="BU46" s="39"/>
      <c r="BV46" s="39"/>
      <c r="BW46" s="39"/>
      <c r="BX46" s="39"/>
      <c r="BY46" s="39"/>
      <c r="BZ46" s="35"/>
      <c r="CA46" s="35"/>
      <c r="CB46" s="35"/>
      <c r="CC46" s="35"/>
      <c r="CD46" s="35"/>
      <c r="CE46" s="35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</row>
    <row r="47" spans="1:112" s="41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55"/>
      <c r="K47" s="55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315"/>
      <c r="AH47" s="316"/>
      <c r="AI47" s="316"/>
      <c r="AJ47" s="316"/>
      <c r="AK47" s="316"/>
      <c r="AL47" s="316"/>
      <c r="AM47" s="316"/>
      <c r="AN47" s="316"/>
      <c r="AO47" s="335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8"/>
      <c r="BA47" s="57"/>
      <c r="BB47" s="57"/>
      <c r="BC47" s="59"/>
      <c r="BD47" s="59"/>
      <c r="BE47" s="59"/>
      <c r="BF47" s="57"/>
      <c r="BG47" s="57"/>
      <c r="BH47" s="57"/>
      <c r="BI47" s="38"/>
      <c r="BJ47" s="38"/>
      <c r="BK47" s="38"/>
      <c r="BL47" s="38"/>
      <c r="BM47" s="38"/>
      <c r="BN47" s="38"/>
      <c r="BO47" s="36"/>
      <c r="BP47" s="36"/>
      <c r="BQ47" s="36"/>
      <c r="BR47" s="36"/>
      <c r="BS47" s="39"/>
      <c r="BT47" s="39"/>
      <c r="BU47" s="39"/>
      <c r="BV47" s="39"/>
      <c r="BW47" s="39"/>
      <c r="BX47" s="39"/>
      <c r="BY47" s="39"/>
      <c r="BZ47" s="35"/>
      <c r="CA47" s="35"/>
      <c r="CB47" s="35"/>
      <c r="CC47" s="35"/>
      <c r="CD47" s="35"/>
      <c r="CE47" s="35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</row>
    <row r="48" spans="1:112" s="41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55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315"/>
      <c r="AH48" s="316"/>
      <c r="AI48" s="316"/>
      <c r="AJ48" s="316"/>
      <c r="AK48" s="316"/>
      <c r="AL48" s="316"/>
      <c r="AM48" s="316"/>
      <c r="AN48" s="316"/>
      <c r="AO48" s="335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8"/>
      <c r="BA48" s="57"/>
      <c r="BB48" s="57"/>
      <c r="BC48" s="59"/>
      <c r="BD48" s="59"/>
      <c r="BE48" s="59"/>
      <c r="BF48" s="57"/>
      <c r="BG48" s="57"/>
      <c r="BH48" s="57"/>
      <c r="BI48" s="38"/>
      <c r="BJ48" s="38"/>
      <c r="BK48" s="38"/>
      <c r="BL48" s="38"/>
      <c r="BM48" s="38"/>
      <c r="BN48" s="38"/>
      <c r="BO48" s="36"/>
      <c r="BP48" s="36"/>
      <c r="BQ48" s="36"/>
      <c r="BR48" s="36"/>
      <c r="BS48" s="39"/>
      <c r="BT48" s="39"/>
      <c r="BU48" s="39"/>
      <c r="BV48" s="39"/>
      <c r="BW48" s="39"/>
      <c r="BX48" s="39"/>
      <c r="BY48" s="39"/>
      <c r="BZ48" s="35"/>
      <c r="CA48" s="35"/>
      <c r="CB48" s="35"/>
      <c r="CC48" s="35"/>
      <c r="CD48" s="35"/>
      <c r="CE48" s="35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</row>
    <row r="49" spans="1:112" s="41" customFormat="1" ht="18" customHeight="1">
      <c r="A49" s="1"/>
      <c r="B49" s="1"/>
      <c r="C49" s="1"/>
      <c r="D49" s="1"/>
      <c r="E49" s="1"/>
      <c r="F49" s="1"/>
      <c r="G49" s="1"/>
      <c r="H49" s="1"/>
      <c r="I49" s="1"/>
      <c r="J49" s="55"/>
      <c r="K49" s="55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15"/>
      <c r="AH49" s="316"/>
      <c r="AI49" s="316"/>
      <c r="AJ49" s="316"/>
      <c r="AK49" s="316"/>
      <c r="AL49" s="316"/>
      <c r="AM49" s="316"/>
      <c r="AN49" s="316"/>
      <c r="AO49" s="335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8"/>
      <c r="BA49" s="57"/>
      <c r="BB49" s="57"/>
      <c r="BC49" s="59"/>
      <c r="BD49" s="59"/>
      <c r="BE49" s="59"/>
      <c r="BF49" s="57"/>
      <c r="BG49" s="57"/>
      <c r="BH49" s="57"/>
      <c r="BI49" s="38"/>
      <c r="BJ49" s="38"/>
      <c r="BK49" s="38"/>
      <c r="BL49" s="38"/>
      <c r="BM49" s="38"/>
      <c r="BN49" s="38"/>
      <c r="BO49" s="36"/>
      <c r="BP49" s="36"/>
      <c r="BQ49" s="36"/>
      <c r="BR49" s="36"/>
      <c r="BS49" s="39"/>
      <c r="BT49" s="39"/>
      <c r="BU49" s="39"/>
      <c r="BV49" s="39"/>
      <c r="BW49" s="39"/>
      <c r="BX49" s="39"/>
      <c r="BY49" s="39"/>
      <c r="BZ49" s="35"/>
      <c r="CA49" s="35"/>
      <c r="CB49" s="35"/>
      <c r="CC49" s="35"/>
      <c r="CD49" s="35"/>
      <c r="CE49" s="35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</row>
    <row r="50" spans="1:112" s="41" customFormat="1" ht="18" customHeight="1">
      <c r="A50" s="1"/>
      <c r="B50" s="1"/>
      <c r="C50" s="1"/>
      <c r="D50" s="1"/>
      <c r="E50" s="1"/>
      <c r="F50" s="1"/>
      <c r="G50" s="1"/>
      <c r="H50" s="1"/>
      <c r="I50" s="1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315"/>
      <c r="AH50" s="316"/>
      <c r="AI50" s="316"/>
      <c r="AJ50" s="316"/>
      <c r="AK50" s="316"/>
      <c r="AL50" s="316"/>
      <c r="AM50" s="316"/>
      <c r="AN50" s="316"/>
      <c r="AO50" s="335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8"/>
      <c r="BA50" s="57"/>
      <c r="BB50" s="57"/>
      <c r="BC50" s="59"/>
      <c r="BD50" s="59"/>
      <c r="BE50" s="59"/>
      <c r="BF50" s="57"/>
      <c r="BG50" s="57"/>
      <c r="BH50" s="57"/>
      <c r="BI50" s="38"/>
      <c r="BJ50" s="38"/>
      <c r="BK50" s="38"/>
      <c r="BL50" s="38"/>
      <c r="BM50" s="38"/>
      <c r="BN50" s="38"/>
      <c r="BO50" s="36"/>
      <c r="BP50" s="36"/>
      <c r="BQ50" s="36"/>
      <c r="BR50" s="36"/>
      <c r="BS50" s="39"/>
      <c r="BT50" s="39"/>
      <c r="BU50" s="39"/>
      <c r="BV50" s="39"/>
      <c r="BW50" s="39"/>
      <c r="BX50" s="39"/>
      <c r="BY50" s="39"/>
      <c r="BZ50" s="35"/>
      <c r="CA50" s="35"/>
      <c r="CB50" s="35"/>
      <c r="CC50" s="35"/>
      <c r="CD50" s="35"/>
      <c r="CE50" s="35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</row>
    <row r="51" spans="1:112" s="41" customFormat="1" ht="18" customHeight="1" thickBot="1">
      <c r="A51" s="1"/>
      <c r="B51" s="307" t="s">
        <v>13</v>
      </c>
      <c r="C51" s="307"/>
      <c r="D51" s="307"/>
      <c r="E51" s="307"/>
      <c r="F51" s="307"/>
      <c r="G51" s="307"/>
      <c r="H51" s="30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315"/>
      <c r="AH51" s="316"/>
      <c r="AI51" s="316"/>
      <c r="AJ51" s="316"/>
      <c r="AK51" s="316"/>
      <c r="AL51" s="316"/>
      <c r="AM51" s="316"/>
      <c r="AN51" s="316"/>
      <c r="AO51" s="335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38"/>
      <c r="BJ51" s="38"/>
      <c r="BK51" s="38"/>
      <c r="BL51" s="38"/>
      <c r="BM51" s="38"/>
      <c r="BN51" s="38"/>
      <c r="BO51" s="36"/>
      <c r="BP51" s="36"/>
      <c r="BQ51" s="36"/>
      <c r="BR51" s="36"/>
      <c r="BS51" s="39"/>
      <c r="BT51" s="39"/>
      <c r="BU51" s="39"/>
      <c r="BV51" s="39"/>
      <c r="BW51" s="39"/>
      <c r="BX51" s="39"/>
      <c r="BY51" s="39"/>
      <c r="BZ51" s="35"/>
      <c r="CA51" s="35"/>
      <c r="CB51" s="35"/>
      <c r="CC51" s="35"/>
      <c r="CD51" s="35"/>
      <c r="CE51" s="35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</row>
    <row r="52" spans="1:112" s="41" customFormat="1" ht="18" customHeight="1" thickBot="1">
      <c r="A52" s="1"/>
      <c r="B52" s="306" t="s">
        <v>14</v>
      </c>
      <c r="C52" s="306"/>
      <c r="D52" s="306"/>
      <c r="E52" s="306"/>
      <c r="F52" s="306" t="s">
        <v>15</v>
      </c>
      <c r="G52" s="306"/>
      <c r="H52" s="306"/>
      <c r="I52" s="1"/>
      <c r="J52" s="321" t="s">
        <v>51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17"/>
      <c r="AH52" s="318"/>
      <c r="AI52" s="318"/>
      <c r="AJ52" s="318"/>
      <c r="AK52" s="318"/>
      <c r="AL52" s="318"/>
      <c r="AM52" s="318"/>
      <c r="AN52" s="318"/>
      <c r="AO52" s="336"/>
      <c r="AP52" s="274" t="s">
        <v>16</v>
      </c>
      <c r="AQ52" s="327"/>
      <c r="AR52" s="273" t="s">
        <v>17</v>
      </c>
      <c r="AS52" s="327"/>
      <c r="AT52" s="273" t="s">
        <v>18</v>
      </c>
      <c r="AU52" s="327"/>
      <c r="AV52" s="273" t="s">
        <v>19</v>
      </c>
      <c r="AW52" s="327"/>
      <c r="AX52" s="273" t="s">
        <v>20</v>
      </c>
      <c r="AY52" s="274"/>
      <c r="AZ52" s="274"/>
      <c r="BA52" s="274"/>
      <c r="BB52" s="327"/>
      <c r="BC52" s="273" t="s">
        <v>21</v>
      </c>
      <c r="BD52" s="274"/>
      <c r="BE52" s="274"/>
      <c r="BF52" s="273" t="s">
        <v>22</v>
      </c>
      <c r="BG52" s="274"/>
      <c r="BH52" s="275"/>
      <c r="BI52" s="38"/>
      <c r="BJ52" s="38"/>
      <c r="BK52" s="38"/>
      <c r="BL52" s="38"/>
      <c r="BM52" s="38"/>
      <c r="BN52" s="38"/>
      <c r="BO52" s="36"/>
      <c r="BP52" s="36"/>
      <c r="BQ52" s="36"/>
      <c r="BR52" s="36"/>
      <c r="BS52" s="39"/>
      <c r="BT52" s="39"/>
      <c r="BU52" s="39"/>
      <c r="BV52" s="39"/>
      <c r="BW52" s="39"/>
      <c r="BX52" s="39"/>
      <c r="BY52" s="39"/>
      <c r="BZ52" s="35"/>
      <c r="CA52" s="35"/>
      <c r="CB52" s="35"/>
      <c r="CC52" s="35"/>
      <c r="CD52" s="35"/>
      <c r="CE52" s="35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</row>
    <row r="53" spans="1:112" s="41" customFormat="1" ht="18" customHeight="1">
      <c r="A53" s="1"/>
      <c r="B53" s="305"/>
      <c r="C53" s="305"/>
      <c r="D53" s="305"/>
      <c r="E53" s="305"/>
      <c r="F53" s="305"/>
      <c r="G53" s="305"/>
      <c r="H53" s="305"/>
      <c r="I53" s="1"/>
      <c r="J53" s="325">
        <v>1</v>
      </c>
      <c r="K53" s="326"/>
      <c r="L53" s="339" t="str">
        <f>AA19</f>
        <v>DSC 99 Düsseldorf</v>
      </c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19"/>
      <c r="AH53" s="319"/>
      <c r="AI53" s="320"/>
      <c r="AJ53" s="247"/>
      <c r="AK53" s="248"/>
      <c r="AL53" s="249"/>
      <c r="AM53" s="247"/>
      <c r="AN53" s="248"/>
      <c r="AO53" s="249"/>
      <c r="AP53" s="341"/>
      <c r="AQ53" s="342"/>
      <c r="AR53" s="268"/>
      <c r="AS53" s="268"/>
      <c r="AT53" s="268"/>
      <c r="AU53" s="268"/>
      <c r="AV53" s="268"/>
      <c r="AW53" s="268"/>
      <c r="AX53" s="251"/>
      <c r="AY53" s="252"/>
      <c r="AZ53" s="93"/>
      <c r="BA53" s="250"/>
      <c r="BB53" s="251"/>
      <c r="BC53" s="235"/>
      <c r="BD53" s="235"/>
      <c r="BE53" s="236"/>
      <c r="BF53" s="164"/>
      <c r="BG53" s="165"/>
      <c r="BH53" s="166"/>
      <c r="BI53" s="38"/>
      <c r="BJ53" s="38"/>
      <c r="BK53" s="38"/>
      <c r="BL53" s="38"/>
      <c r="BM53" s="38"/>
      <c r="BN53" s="38"/>
      <c r="BO53" s="36"/>
      <c r="BP53" s="36"/>
      <c r="BQ53" s="36"/>
      <c r="BR53" s="36"/>
      <c r="BS53" s="39"/>
      <c r="BT53" s="39"/>
      <c r="BU53" s="39"/>
      <c r="BV53" s="39"/>
      <c r="BW53" s="39"/>
      <c r="BX53" s="39"/>
      <c r="BY53" s="39"/>
      <c r="BZ53" s="35"/>
      <c r="CA53" s="35"/>
      <c r="CB53" s="35"/>
      <c r="CC53" s="35"/>
      <c r="CD53" s="35"/>
      <c r="CE53" s="35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</row>
    <row r="54" spans="1:112" s="41" customFormat="1" ht="18" customHeight="1">
      <c r="A54" s="1"/>
      <c r="B54" s="303"/>
      <c r="C54" s="303"/>
      <c r="D54" s="303"/>
      <c r="E54" s="303"/>
      <c r="F54" s="303"/>
      <c r="G54" s="303"/>
      <c r="H54" s="303"/>
      <c r="I54" s="1"/>
      <c r="J54" s="288">
        <v>2</v>
      </c>
      <c r="K54" s="289"/>
      <c r="L54" s="323" t="str">
        <f>AA20</f>
        <v>VfR Büttgen</v>
      </c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8"/>
      <c r="AH54" s="328"/>
      <c r="AI54" s="329"/>
      <c r="AJ54" s="244"/>
      <c r="AK54" s="245"/>
      <c r="AL54" s="246"/>
      <c r="AM54" s="257"/>
      <c r="AN54" s="258"/>
      <c r="AO54" s="259"/>
      <c r="AP54" s="330"/>
      <c r="AQ54" s="331"/>
      <c r="AR54" s="268"/>
      <c r="AS54" s="268"/>
      <c r="AT54" s="268"/>
      <c r="AU54" s="268"/>
      <c r="AV54" s="268"/>
      <c r="AW54" s="268"/>
      <c r="AX54" s="240"/>
      <c r="AY54" s="230"/>
      <c r="AZ54" s="94"/>
      <c r="BA54" s="239"/>
      <c r="BB54" s="240"/>
      <c r="BC54" s="235"/>
      <c r="BD54" s="235"/>
      <c r="BE54" s="236"/>
      <c r="BF54" s="230"/>
      <c r="BG54" s="231"/>
      <c r="BH54" s="232"/>
      <c r="BI54" s="38"/>
      <c r="BJ54" s="38"/>
      <c r="BK54" s="38"/>
      <c r="BL54" s="38"/>
      <c r="BM54" s="38"/>
      <c r="BN54" s="38"/>
      <c r="BO54" s="36"/>
      <c r="BP54" s="36"/>
      <c r="BQ54" s="36"/>
      <c r="BR54" s="36"/>
      <c r="BS54" s="39"/>
      <c r="BT54" s="39"/>
      <c r="BU54" s="39"/>
      <c r="BV54" s="39"/>
      <c r="BW54" s="39"/>
      <c r="BX54" s="39"/>
      <c r="BY54" s="39"/>
      <c r="BZ54" s="35"/>
      <c r="CA54" s="35"/>
      <c r="CB54" s="35"/>
      <c r="CC54" s="35"/>
      <c r="CD54" s="35"/>
      <c r="CE54" s="35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</row>
    <row r="55" spans="1:112" s="41" customFormat="1" ht="18" customHeight="1" thickBot="1">
      <c r="A55" s="4"/>
      <c r="B55" s="303"/>
      <c r="C55" s="303"/>
      <c r="D55" s="303"/>
      <c r="E55" s="303"/>
      <c r="F55" s="303"/>
      <c r="G55" s="303"/>
      <c r="H55" s="303"/>
      <c r="I55" s="1"/>
      <c r="J55" s="277">
        <v>3</v>
      </c>
      <c r="K55" s="278"/>
      <c r="L55" s="228" t="str">
        <f>AA21</f>
        <v>Cronenberger SC</v>
      </c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308"/>
      <c r="AH55" s="308"/>
      <c r="AI55" s="309"/>
      <c r="AJ55" s="169"/>
      <c r="AK55" s="170"/>
      <c r="AL55" s="171"/>
      <c r="AM55" s="161"/>
      <c r="AN55" s="162"/>
      <c r="AO55" s="163"/>
      <c r="AP55" s="233"/>
      <c r="AQ55" s="234"/>
      <c r="AR55" s="168"/>
      <c r="AS55" s="168"/>
      <c r="AT55" s="168"/>
      <c r="AU55" s="168"/>
      <c r="AV55" s="168"/>
      <c r="AW55" s="168"/>
      <c r="AX55" s="168"/>
      <c r="AY55" s="241"/>
      <c r="AZ55" s="96"/>
      <c r="BA55" s="167"/>
      <c r="BB55" s="168"/>
      <c r="BC55" s="237"/>
      <c r="BD55" s="237"/>
      <c r="BE55" s="238"/>
      <c r="BF55" s="241"/>
      <c r="BG55" s="242"/>
      <c r="BH55" s="243"/>
      <c r="BI55" s="38"/>
      <c r="BJ55" s="38"/>
      <c r="BK55" s="38"/>
      <c r="BL55" s="38"/>
      <c r="BM55" s="38"/>
      <c r="BN55" s="38"/>
      <c r="BO55" s="36"/>
      <c r="BP55" s="36"/>
      <c r="BQ55" s="36"/>
      <c r="BR55" s="36"/>
      <c r="BS55" s="39"/>
      <c r="BT55" s="39"/>
      <c r="BU55" s="39"/>
      <c r="BV55" s="39"/>
      <c r="BW55" s="39"/>
      <c r="BX55" s="39"/>
      <c r="BY55" s="39"/>
      <c r="BZ55" s="35"/>
      <c r="CA55" s="35"/>
      <c r="CB55" s="35"/>
      <c r="CC55" s="35"/>
      <c r="CD55" s="35"/>
      <c r="CE55" s="35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</row>
    <row r="56" spans="1:118" s="41" customFormat="1" ht="18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N56" s="38"/>
      <c r="BO56" s="38"/>
      <c r="BP56" s="38"/>
      <c r="BQ56" s="38"/>
      <c r="BR56" s="38"/>
      <c r="BS56" s="38"/>
      <c r="BT56" s="38"/>
      <c r="BU56" s="36"/>
      <c r="BV56" s="36"/>
      <c r="BW56" s="36"/>
      <c r="BX56" s="36"/>
      <c r="BY56" s="39"/>
      <c r="BZ56" s="39"/>
      <c r="CA56" s="39"/>
      <c r="CB56" s="39"/>
      <c r="CC56" s="39"/>
      <c r="CD56" s="39"/>
      <c r="CE56" s="39"/>
      <c r="CF56" s="35"/>
      <c r="CG56" s="35"/>
      <c r="CH56" s="35"/>
      <c r="CI56" s="35"/>
      <c r="CJ56" s="35"/>
      <c r="CK56" s="35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</row>
    <row r="57" spans="1:118" s="41" customFormat="1" ht="18" customHeight="1">
      <c r="A57" s="1"/>
      <c r="B57" s="46" t="s">
        <v>23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N57" s="38"/>
      <c r="BO57" s="38"/>
      <c r="BP57" s="38"/>
      <c r="BQ57" s="38"/>
      <c r="BR57" s="38"/>
      <c r="BS57" s="38"/>
      <c r="BT57" s="38"/>
      <c r="BU57" s="36"/>
      <c r="BV57" s="36"/>
      <c r="BW57" s="36"/>
      <c r="BX57" s="36"/>
      <c r="BY57" s="39"/>
      <c r="BZ57" s="39"/>
      <c r="CA57" s="39"/>
      <c r="CB57" s="39"/>
      <c r="CC57" s="39"/>
      <c r="CD57" s="39"/>
      <c r="CE57" s="39"/>
      <c r="CF57" s="35"/>
      <c r="CG57" s="35"/>
      <c r="CH57" s="35"/>
      <c r="CI57" s="35"/>
      <c r="CJ57" s="35"/>
      <c r="CK57" s="35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</row>
    <row r="58" spans="1:120" ht="18" customHeight="1">
      <c r="A58" s="33"/>
      <c r="B58" s="201" t="s">
        <v>46</v>
      </c>
      <c r="C58" s="201"/>
      <c r="D58" s="201"/>
      <c r="E58" s="201"/>
      <c r="F58" s="201"/>
      <c r="G58" s="201"/>
      <c r="H58" s="310">
        <v>0.75</v>
      </c>
      <c r="I58" s="310"/>
      <c r="J58" s="310"/>
      <c r="K58" s="310"/>
      <c r="L58" s="33" t="s">
        <v>0</v>
      </c>
      <c r="M58" s="33"/>
      <c r="N58" s="33"/>
      <c r="O58" s="33"/>
      <c r="P58" s="33"/>
      <c r="Q58" s="33"/>
      <c r="R58" s="33"/>
      <c r="S58" s="33"/>
      <c r="T58" s="42" t="s">
        <v>1</v>
      </c>
      <c r="U58" s="311">
        <f>U14</f>
        <v>1</v>
      </c>
      <c r="V58" s="311"/>
      <c r="W58" s="43" t="s">
        <v>2</v>
      </c>
      <c r="X58" s="304">
        <f>X14</f>
        <v>35</v>
      </c>
      <c r="Y58" s="304"/>
      <c r="Z58" s="304"/>
      <c r="AA58" s="304"/>
      <c r="AB58" s="304"/>
      <c r="AC58" s="192">
        <f>AC11</f>
      </c>
      <c r="AD58" s="192"/>
      <c r="AE58" s="192"/>
      <c r="AF58" s="192"/>
      <c r="AG58" s="192"/>
      <c r="AH58" s="192"/>
      <c r="AI58" s="304">
        <f>AI14</f>
        <v>0</v>
      </c>
      <c r="AJ58" s="304"/>
      <c r="AK58" s="304"/>
      <c r="AL58" s="304"/>
      <c r="AM58" s="304"/>
      <c r="AN58" s="33"/>
      <c r="AO58" s="201" t="s">
        <v>3</v>
      </c>
      <c r="AP58" s="201"/>
      <c r="AQ58" s="201"/>
      <c r="AR58" s="201"/>
      <c r="AS58" s="201"/>
      <c r="AT58" s="201"/>
      <c r="AU58" s="201"/>
      <c r="AV58" s="201"/>
      <c r="AW58" s="361">
        <f>AW14</f>
        <v>10</v>
      </c>
      <c r="AX58" s="361"/>
      <c r="AY58" s="361"/>
      <c r="AZ58" s="361"/>
      <c r="BA58" s="361"/>
      <c r="BB58" s="27"/>
      <c r="BC58" s="27"/>
      <c r="BD58" s="27"/>
      <c r="BE58" s="28"/>
      <c r="BF58" s="28"/>
      <c r="BG58" s="28"/>
      <c r="BH58" s="30"/>
      <c r="BI58" s="4"/>
      <c r="BL58" s="5"/>
      <c r="BM58" s="5"/>
      <c r="BN58" s="5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</row>
    <row r="59" spans="60:124" ht="18" customHeight="1" thickBot="1">
      <c r="BH59" s="1"/>
      <c r="BI59" s="1"/>
      <c r="BJ59" s="1"/>
      <c r="BK59" s="1"/>
      <c r="BL59" s="2"/>
      <c r="BM59" s="3"/>
      <c r="BO59" s="4"/>
      <c r="BP59" s="4"/>
      <c r="BQ59" s="4"/>
      <c r="BR59" s="4"/>
      <c r="BV59" s="5"/>
      <c r="BW59" s="5"/>
      <c r="BX59" s="5"/>
      <c r="BY59" s="5"/>
      <c r="BZ59" s="3"/>
      <c r="CA59" s="3"/>
      <c r="CB59" s="3"/>
      <c r="CC59" s="3"/>
      <c r="CG59" s="6"/>
      <c r="CH59" s="6"/>
      <c r="CI59" s="6"/>
      <c r="CJ59" s="6"/>
      <c r="CM59" s="2"/>
      <c r="CN59" s="2"/>
      <c r="CO59" s="2"/>
      <c r="CP59" s="2"/>
      <c r="DP59" s="7"/>
      <c r="DQ59" s="7"/>
      <c r="DR59" s="7"/>
      <c r="DS59" s="7"/>
      <c r="DT59" s="8"/>
    </row>
    <row r="60" spans="2:120" ht="18" customHeight="1" thickBot="1">
      <c r="B60" s="290" t="s">
        <v>6</v>
      </c>
      <c r="C60" s="291"/>
      <c r="D60" s="300" t="s">
        <v>15</v>
      </c>
      <c r="E60" s="301"/>
      <c r="F60" s="301"/>
      <c r="G60" s="302"/>
      <c r="H60" s="300" t="s">
        <v>47</v>
      </c>
      <c r="I60" s="301"/>
      <c r="J60" s="301"/>
      <c r="K60" s="302"/>
      <c r="L60" s="300" t="s">
        <v>24</v>
      </c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2"/>
      <c r="BC60" s="312" t="s">
        <v>9</v>
      </c>
      <c r="BD60" s="312"/>
      <c r="BE60" s="312"/>
      <c r="BF60" s="312"/>
      <c r="BG60" s="300"/>
      <c r="BH60" s="141"/>
      <c r="BI60" s="142"/>
      <c r="BJ60" s="142"/>
      <c r="BK60" s="143"/>
      <c r="BL60" s="5"/>
      <c r="BM60" s="5"/>
      <c r="BN60" s="5"/>
      <c r="BS60" s="67"/>
      <c r="BT60" s="67"/>
      <c r="BU60" s="67"/>
      <c r="BV60" s="67"/>
      <c r="BW60" s="67"/>
      <c r="BX60" s="4"/>
      <c r="BY60" s="4"/>
      <c r="BZ60" s="4"/>
      <c r="CA60" s="4"/>
      <c r="CB60" s="48"/>
      <c r="CC60" s="68"/>
      <c r="CD60" s="68"/>
      <c r="CE60" s="68"/>
      <c r="CF60" s="68"/>
      <c r="CG60" s="68"/>
      <c r="CH60" s="68"/>
      <c r="CI60" s="8"/>
      <c r="CJ60" s="8"/>
      <c r="CK60" s="8"/>
      <c r="CL60" s="8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2:120" ht="18" customHeight="1">
      <c r="B61" s="150">
        <v>7</v>
      </c>
      <c r="C61" s="151"/>
      <c r="D61" s="294">
        <v>1</v>
      </c>
      <c r="E61" s="295"/>
      <c r="F61" s="295"/>
      <c r="G61" s="151"/>
      <c r="H61" s="282">
        <f>$H$14</f>
        <v>0.75</v>
      </c>
      <c r="I61" s="283"/>
      <c r="J61" s="283"/>
      <c r="K61" s="284"/>
      <c r="L61" s="138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64" t="s">
        <v>11</v>
      </c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40"/>
      <c r="BC61" s="115"/>
      <c r="BD61" s="116"/>
      <c r="BE61" s="116"/>
      <c r="BF61" s="117"/>
      <c r="BG61" s="117"/>
      <c r="BH61" s="147"/>
      <c r="BI61" s="148"/>
      <c r="BJ61" s="148"/>
      <c r="BK61" s="149"/>
      <c r="BL61" s="5"/>
      <c r="BM61" s="5"/>
      <c r="BN61" s="5"/>
      <c r="BS61" s="67"/>
      <c r="BT61" s="67"/>
      <c r="BU61" s="67"/>
      <c r="BV61" s="67"/>
      <c r="BW61" s="67"/>
      <c r="BX61" s="4"/>
      <c r="BY61" s="4"/>
      <c r="BZ61" s="4"/>
      <c r="CA61" s="4"/>
      <c r="CB61" s="48"/>
      <c r="CC61" s="68"/>
      <c r="CD61" s="68"/>
      <c r="CE61" s="68"/>
      <c r="CF61" s="68"/>
      <c r="CG61" s="68"/>
      <c r="CH61" s="68"/>
      <c r="CI61" s="8"/>
      <c r="CJ61" s="8"/>
      <c r="CK61" s="8"/>
      <c r="CL61" s="8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</row>
    <row r="62" spans="2:120" ht="18" customHeight="1" thickBot="1">
      <c r="B62" s="152"/>
      <c r="C62" s="153"/>
      <c r="D62" s="296"/>
      <c r="E62" s="297"/>
      <c r="F62" s="297"/>
      <c r="G62" s="153"/>
      <c r="H62" s="285"/>
      <c r="I62" s="286"/>
      <c r="J62" s="286"/>
      <c r="K62" s="287"/>
      <c r="L62" s="126" t="s">
        <v>25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65"/>
      <c r="AH62" s="127" t="s">
        <v>26</v>
      </c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8"/>
      <c r="BC62" s="144"/>
      <c r="BD62" s="145"/>
      <c r="BE62" s="145"/>
      <c r="BF62" s="145"/>
      <c r="BG62" s="145"/>
      <c r="BH62" s="144"/>
      <c r="BI62" s="145"/>
      <c r="BJ62" s="145"/>
      <c r="BK62" s="146"/>
      <c r="BL62" s="5"/>
      <c r="BM62" s="5"/>
      <c r="BN62" s="5"/>
      <c r="BS62" s="67"/>
      <c r="BT62" s="67"/>
      <c r="BU62" s="67"/>
      <c r="BV62" s="67"/>
      <c r="BW62" s="67"/>
      <c r="BX62" s="4"/>
      <c r="BY62" s="4"/>
      <c r="BZ62" s="4"/>
      <c r="CA62" s="4"/>
      <c r="CB62" s="48"/>
      <c r="CC62" s="68"/>
      <c r="CD62" s="68"/>
      <c r="CE62" s="68"/>
      <c r="CF62" s="68"/>
      <c r="CG62" s="68"/>
      <c r="CH62" s="68"/>
      <c r="CI62" s="8"/>
      <c r="CJ62" s="8"/>
      <c r="CK62" s="8"/>
      <c r="CL62" s="8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</row>
    <row r="63" spans="60:124" ht="18" customHeight="1" thickBot="1">
      <c r="BH63" s="1"/>
      <c r="BI63" s="1"/>
      <c r="BJ63" s="7"/>
      <c r="BK63" s="66"/>
      <c r="BL63" s="7"/>
      <c r="BM63" s="3"/>
      <c r="BO63" s="4"/>
      <c r="BP63" s="4"/>
      <c r="BQ63" s="4"/>
      <c r="BR63" s="4"/>
      <c r="BV63" s="5"/>
      <c r="BW63" s="5"/>
      <c r="BX63" s="5"/>
      <c r="BY63" s="5"/>
      <c r="BZ63" s="3"/>
      <c r="CA63" s="3"/>
      <c r="CB63" s="3"/>
      <c r="CC63" s="3"/>
      <c r="CG63" s="6"/>
      <c r="CH63" s="6"/>
      <c r="CI63" s="6"/>
      <c r="CJ63" s="6"/>
      <c r="CM63" s="2"/>
      <c r="CN63" s="2"/>
      <c r="CO63" s="2"/>
      <c r="CP63" s="2"/>
      <c r="DP63" s="7"/>
      <c r="DQ63" s="7"/>
      <c r="DR63" s="7"/>
      <c r="DS63" s="7"/>
      <c r="DT63" s="8"/>
    </row>
    <row r="64" spans="2:120" ht="18" customHeight="1" thickBot="1">
      <c r="B64" s="290" t="s">
        <v>6</v>
      </c>
      <c r="C64" s="291"/>
      <c r="D64" s="300" t="s">
        <v>15</v>
      </c>
      <c r="E64" s="301"/>
      <c r="F64" s="301"/>
      <c r="G64" s="302"/>
      <c r="H64" s="300" t="s">
        <v>47</v>
      </c>
      <c r="I64" s="301"/>
      <c r="J64" s="301"/>
      <c r="K64" s="302"/>
      <c r="L64" s="300" t="s">
        <v>27</v>
      </c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2"/>
      <c r="BC64" s="312" t="s">
        <v>9</v>
      </c>
      <c r="BD64" s="312"/>
      <c r="BE64" s="312"/>
      <c r="BF64" s="312"/>
      <c r="BG64" s="300"/>
      <c r="BH64" s="141"/>
      <c r="BI64" s="142"/>
      <c r="BJ64" s="142"/>
      <c r="BK64" s="143"/>
      <c r="BL64" s="5"/>
      <c r="BM64" s="5"/>
      <c r="BN64" s="5"/>
      <c r="BS64" s="67"/>
      <c r="BT64" s="67"/>
      <c r="BU64" s="67"/>
      <c r="BV64" s="67"/>
      <c r="BW64" s="67"/>
      <c r="BX64" s="4"/>
      <c r="BY64" s="4"/>
      <c r="BZ64" s="4"/>
      <c r="CA64" s="4"/>
      <c r="CB64" s="48"/>
      <c r="CC64" s="68"/>
      <c r="CD64" s="68"/>
      <c r="CE64" s="68"/>
      <c r="CF64" s="68"/>
      <c r="CG64" s="68"/>
      <c r="CH64" s="68"/>
      <c r="CI64" s="8"/>
      <c r="CJ64" s="8"/>
      <c r="CK64" s="8"/>
      <c r="CL64" s="8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2:120" ht="18" customHeight="1">
      <c r="B65" s="150">
        <v>8</v>
      </c>
      <c r="C65" s="151"/>
      <c r="D65" s="294">
        <v>2</v>
      </c>
      <c r="E65" s="295"/>
      <c r="F65" s="295"/>
      <c r="G65" s="151"/>
      <c r="H65" s="282">
        <f>$H$14</f>
        <v>0.75</v>
      </c>
      <c r="I65" s="283"/>
      <c r="J65" s="283"/>
      <c r="K65" s="284"/>
      <c r="L65" s="138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64" t="s">
        <v>11</v>
      </c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40"/>
      <c r="BC65" s="115"/>
      <c r="BD65" s="116"/>
      <c r="BE65" s="116"/>
      <c r="BF65" s="117"/>
      <c r="BG65" s="117"/>
      <c r="BH65" s="147"/>
      <c r="BI65" s="148"/>
      <c r="BJ65" s="148"/>
      <c r="BK65" s="149"/>
      <c r="BL65" s="5"/>
      <c r="BM65" s="5"/>
      <c r="BN65" s="5"/>
      <c r="BS65" s="67"/>
      <c r="BT65" s="67"/>
      <c r="BU65" s="67"/>
      <c r="BV65" s="67"/>
      <c r="BW65" s="67"/>
      <c r="BX65" s="4"/>
      <c r="BY65" s="4"/>
      <c r="BZ65" s="4"/>
      <c r="CA65" s="4"/>
      <c r="CB65" s="48"/>
      <c r="CC65" s="68"/>
      <c r="CD65" s="68"/>
      <c r="CE65" s="68"/>
      <c r="CF65" s="68"/>
      <c r="CG65" s="68"/>
      <c r="CH65" s="68"/>
      <c r="CI65" s="8"/>
      <c r="CJ65" s="8"/>
      <c r="CK65" s="8"/>
      <c r="CL65" s="8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2:120" ht="18" customHeight="1" thickBot="1">
      <c r="B66" s="152"/>
      <c r="C66" s="153"/>
      <c r="D66" s="296"/>
      <c r="E66" s="297"/>
      <c r="F66" s="297"/>
      <c r="G66" s="153"/>
      <c r="H66" s="285"/>
      <c r="I66" s="286"/>
      <c r="J66" s="286"/>
      <c r="K66" s="287"/>
      <c r="L66" s="126" t="s">
        <v>28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65"/>
      <c r="AH66" s="127" t="s">
        <v>29</v>
      </c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8"/>
      <c r="BC66" s="144"/>
      <c r="BD66" s="145"/>
      <c r="BE66" s="145"/>
      <c r="BF66" s="145"/>
      <c r="BG66" s="145"/>
      <c r="BH66" s="144"/>
      <c r="BI66" s="145"/>
      <c r="BJ66" s="145"/>
      <c r="BK66" s="146"/>
      <c r="BL66" s="5"/>
      <c r="BM66" s="5"/>
      <c r="BN66" s="5"/>
      <c r="BS66" s="67"/>
      <c r="BT66" s="67"/>
      <c r="BU66" s="67"/>
      <c r="BV66" s="67"/>
      <c r="BW66" s="67"/>
      <c r="BX66" s="4"/>
      <c r="BY66" s="4"/>
      <c r="BZ66" s="4"/>
      <c r="CA66" s="4"/>
      <c r="CB66" s="48"/>
      <c r="CC66" s="68"/>
      <c r="CD66" s="68"/>
      <c r="CE66" s="68"/>
      <c r="CF66" s="68"/>
      <c r="CG66" s="68"/>
      <c r="CH66" s="68"/>
      <c r="CI66" s="8"/>
      <c r="CJ66" s="8"/>
      <c r="CK66" s="8"/>
      <c r="CL66" s="8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</row>
    <row r="67" spans="2:120" ht="18" customHeight="1" thickBot="1">
      <c r="B67" s="60"/>
      <c r="C67" s="60"/>
      <c r="D67" s="60"/>
      <c r="E67" s="60"/>
      <c r="F67" s="60"/>
      <c r="G67" s="60"/>
      <c r="H67" s="97"/>
      <c r="I67" s="97"/>
      <c r="J67" s="97"/>
      <c r="K67" s="97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9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57"/>
      <c r="BD67" s="57"/>
      <c r="BE67" s="57"/>
      <c r="BF67" s="57"/>
      <c r="BG67" s="57"/>
      <c r="BH67" s="57"/>
      <c r="BI67" s="57"/>
      <c r="BJ67" s="57"/>
      <c r="BK67" s="57"/>
      <c r="BL67" s="5"/>
      <c r="BM67" s="5"/>
      <c r="BN67" s="5"/>
      <c r="BS67" s="67"/>
      <c r="BT67" s="67"/>
      <c r="BU67" s="67"/>
      <c r="BV67" s="67"/>
      <c r="BW67" s="67"/>
      <c r="BX67" s="4"/>
      <c r="BY67" s="4"/>
      <c r="BZ67" s="4"/>
      <c r="CA67" s="4"/>
      <c r="CB67" s="48"/>
      <c r="CC67" s="68"/>
      <c r="CD67" s="68"/>
      <c r="CE67" s="68"/>
      <c r="CF67" s="68"/>
      <c r="CG67" s="68"/>
      <c r="CH67" s="68"/>
      <c r="CI67" s="8"/>
      <c r="CJ67" s="8"/>
      <c r="CK67" s="8"/>
      <c r="CL67" s="8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2:120" ht="18" customHeight="1" thickBot="1">
      <c r="B68" s="298" t="s">
        <v>6</v>
      </c>
      <c r="C68" s="134"/>
      <c r="D68" s="132" t="s">
        <v>15</v>
      </c>
      <c r="E68" s="133"/>
      <c r="F68" s="133"/>
      <c r="G68" s="134"/>
      <c r="H68" s="132" t="s">
        <v>47</v>
      </c>
      <c r="I68" s="133"/>
      <c r="J68" s="133"/>
      <c r="K68" s="134"/>
      <c r="L68" s="132" t="s">
        <v>53</v>
      </c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4"/>
      <c r="BC68" s="132" t="s">
        <v>9</v>
      </c>
      <c r="BD68" s="133"/>
      <c r="BE68" s="133"/>
      <c r="BF68" s="133"/>
      <c r="BG68" s="133"/>
      <c r="BH68" s="135"/>
      <c r="BI68" s="136"/>
      <c r="BJ68" s="136"/>
      <c r="BK68" s="137"/>
      <c r="BL68" s="5"/>
      <c r="BM68" s="5"/>
      <c r="BN68" s="5"/>
      <c r="BS68" s="67"/>
      <c r="BT68" s="67"/>
      <c r="BU68" s="67"/>
      <c r="BV68" s="67"/>
      <c r="BW68" s="67"/>
      <c r="BX68" s="4"/>
      <c r="BY68" s="4"/>
      <c r="BZ68" s="4"/>
      <c r="CA68" s="4"/>
      <c r="CB68" s="48"/>
      <c r="CC68" s="68"/>
      <c r="CD68" s="68"/>
      <c r="CE68" s="68"/>
      <c r="CF68" s="68"/>
      <c r="CG68" s="68"/>
      <c r="CH68" s="68"/>
      <c r="CI68" s="8"/>
      <c r="CJ68" s="8"/>
      <c r="CK68" s="8"/>
      <c r="CL68" s="8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</row>
    <row r="69" spans="2:120" ht="18" customHeight="1">
      <c r="B69" s="150">
        <v>9</v>
      </c>
      <c r="C69" s="151"/>
      <c r="D69" s="294">
        <v>1</v>
      </c>
      <c r="E69" s="295"/>
      <c r="F69" s="295"/>
      <c r="G69" s="151"/>
      <c r="H69" s="282">
        <v>0.7777777777777778</v>
      </c>
      <c r="I69" s="283"/>
      <c r="J69" s="283"/>
      <c r="K69" s="284"/>
      <c r="L69" s="138" t="str">
        <f>IF(ISBLANK(BC57)," ",IF(BC57&lt;BF57,L57,IF(BC57&gt;BF57,AH57,"ACHTUNG! Mannschaften gleich!")))</f>
        <v> </v>
      </c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64" t="s">
        <v>11</v>
      </c>
      <c r="AH69" s="139" t="str">
        <f>IF(ISBLANK(BC61)," ",IF(BC61&lt;BF61,L61,IF(BC61&gt;BF61,AH61,"ACHTUNG! Mannschaften gleich!")))</f>
        <v> </v>
      </c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40"/>
      <c r="BC69" s="115"/>
      <c r="BD69" s="116"/>
      <c r="BE69" s="116"/>
      <c r="BF69" s="117"/>
      <c r="BG69" s="117"/>
      <c r="BH69" s="154"/>
      <c r="BI69" s="155"/>
      <c r="BJ69" s="155"/>
      <c r="BK69" s="156"/>
      <c r="BL69" s="5"/>
      <c r="BM69" s="5"/>
      <c r="BN69" s="5"/>
      <c r="BS69" s="67"/>
      <c r="BT69" s="67"/>
      <c r="BU69" s="67"/>
      <c r="BV69" s="67"/>
      <c r="BW69" s="67"/>
      <c r="BX69" s="4"/>
      <c r="BY69" s="4"/>
      <c r="BZ69" s="4"/>
      <c r="CA69" s="4"/>
      <c r="CB69" s="48"/>
      <c r="CC69" s="68"/>
      <c r="CD69" s="68"/>
      <c r="CE69" s="68"/>
      <c r="CF69" s="68"/>
      <c r="CG69" s="68"/>
      <c r="CH69" s="68"/>
      <c r="CI69" s="8"/>
      <c r="CJ69" s="8"/>
      <c r="CK69" s="8"/>
      <c r="CL69" s="8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</row>
    <row r="70" spans="2:120" ht="18" customHeight="1" thickBot="1">
      <c r="B70" s="152"/>
      <c r="C70" s="153"/>
      <c r="D70" s="296"/>
      <c r="E70" s="297"/>
      <c r="F70" s="297"/>
      <c r="G70" s="153"/>
      <c r="H70" s="285"/>
      <c r="I70" s="286"/>
      <c r="J70" s="286"/>
      <c r="K70" s="287"/>
      <c r="L70" s="126" t="s">
        <v>54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65"/>
      <c r="AH70" s="127" t="s">
        <v>55</v>
      </c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8"/>
      <c r="BC70" s="122"/>
      <c r="BD70" s="123"/>
      <c r="BE70" s="123"/>
      <c r="BF70" s="123"/>
      <c r="BG70" s="123"/>
      <c r="BH70" s="129"/>
      <c r="BI70" s="130"/>
      <c r="BJ70" s="130"/>
      <c r="BK70" s="131"/>
      <c r="BL70" s="5"/>
      <c r="BM70" s="5"/>
      <c r="BN70" s="5"/>
      <c r="BS70" s="67"/>
      <c r="BT70" s="67"/>
      <c r="BU70" s="67"/>
      <c r="BV70" s="67"/>
      <c r="BW70" s="67"/>
      <c r="BX70" s="4"/>
      <c r="BY70" s="4"/>
      <c r="BZ70" s="4"/>
      <c r="CA70" s="4"/>
      <c r="CB70" s="48"/>
      <c r="CC70" s="68"/>
      <c r="CD70" s="68"/>
      <c r="CE70" s="68"/>
      <c r="CF70" s="68"/>
      <c r="CG70" s="68"/>
      <c r="CH70" s="68"/>
      <c r="CI70" s="8"/>
      <c r="CJ70" s="8"/>
      <c r="CK70" s="8"/>
      <c r="CL70" s="8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</row>
    <row r="71" spans="60:120" ht="18" customHeight="1" thickBot="1">
      <c r="BH71" s="1"/>
      <c r="BI71" s="1"/>
      <c r="BJ71" s="7"/>
      <c r="BK71" s="66"/>
      <c r="BL71" s="7"/>
      <c r="BM71" s="7"/>
      <c r="BN71" s="5"/>
      <c r="BS71" s="67"/>
      <c r="BT71" s="67"/>
      <c r="BU71" s="67"/>
      <c r="BV71" s="67"/>
      <c r="BW71" s="67"/>
      <c r="BX71" s="4"/>
      <c r="BY71" s="4"/>
      <c r="BZ71" s="4"/>
      <c r="CA71" s="4"/>
      <c r="CB71" s="4"/>
      <c r="CC71" s="67"/>
      <c r="CD71" s="67"/>
      <c r="CE71" s="68"/>
      <c r="CF71" s="68"/>
      <c r="CG71" s="68"/>
      <c r="CH71" s="68"/>
      <c r="CI71" s="68"/>
      <c r="CJ71" s="68"/>
      <c r="CK71" s="68"/>
      <c r="CL71" s="8"/>
      <c r="CM71" s="8"/>
      <c r="CN71" s="8"/>
      <c r="CO71" s="8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</row>
    <row r="72" spans="2:120" ht="18" customHeight="1" thickBot="1">
      <c r="B72" s="299" t="s">
        <v>6</v>
      </c>
      <c r="C72" s="281"/>
      <c r="D72" s="124" t="s">
        <v>15</v>
      </c>
      <c r="E72" s="125"/>
      <c r="F72" s="125"/>
      <c r="G72" s="281"/>
      <c r="H72" s="124" t="s">
        <v>47</v>
      </c>
      <c r="I72" s="125"/>
      <c r="J72" s="125"/>
      <c r="K72" s="281"/>
      <c r="L72" s="124" t="s">
        <v>30</v>
      </c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281"/>
      <c r="BC72" s="124" t="s">
        <v>9</v>
      </c>
      <c r="BD72" s="125"/>
      <c r="BE72" s="125"/>
      <c r="BF72" s="125"/>
      <c r="BG72" s="125"/>
      <c r="BH72" s="172"/>
      <c r="BI72" s="173"/>
      <c r="BJ72" s="173"/>
      <c r="BK72" s="174"/>
      <c r="BL72" s="5"/>
      <c r="BM72" s="5"/>
      <c r="BN72" s="5"/>
      <c r="BS72" s="67"/>
      <c r="BT72" s="67"/>
      <c r="BU72" s="67"/>
      <c r="BV72" s="67"/>
      <c r="BW72" s="67"/>
      <c r="BX72" s="4"/>
      <c r="BY72" s="4"/>
      <c r="BZ72" s="4"/>
      <c r="CA72" s="4"/>
      <c r="CB72" s="48"/>
      <c r="CC72" s="68"/>
      <c r="CD72" s="68"/>
      <c r="CE72" s="68"/>
      <c r="CF72" s="68"/>
      <c r="CG72" s="68"/>
      <c r="CH72" s="68"/>
      <c r="CI72" s="8"/>
      <c r="CJ72" s="8"/>
      <c r="CK72" s="8"/>
      <c r="CL72" s="8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2:120" ht="18" customHeight="1">
      <c r="B73" s="150">
        <v>10</v>
      </c>
      <c r="C73" s="151"/>
      <c r="D73" s="294">
        <v>2</v>
      </c>
      <c r="E73" s="295"/>
      <c r="F73" s="295"/>
      <c r="G73" s="151"/>
      <c r="H73" s="282">
        <v>0.8055555555555555</v>
      </c>
      <c r="I73" s="283"/>
      <c r="J73" s="283"/>
      <c r="K73" s="284"/>
      <c r="L73" s="138" t="str">
        <f>IF(ISBLANK(BC61)," ",IF(BC61&lt;BF61,L61,IF(BC61&gt;BF61,AH61,"ACHTUNG! Mannschaften gleich!")))</f>
        <v> </v>
      </c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64" t="s">
        <v>11</v>
      </c>
      <c r="AH73" s="139" t="str">
        <f>IF(ISBLANK(BC65)," ",IF(BC65&lt;BF65,L65,IF(BC65&gt;BF65,AH65,"ACHTUNG! Mannschaften gleich!")))</f>
        <v> </v>
      </c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40"/>
      <c r="BC73" s="115"/>
      <c r="BD73" s="116"/>
      <c r="BE73" s="116"/>
      <c r="BF73" s="117"/>
      <c r="BG73" s="117"/>
      <c r="BH73" s="154"/>
      <c r="BI73" s="155"/>
      <c r="BJ73" s="155"/>
      <c r="BK73" s="156"/>
      <c r="BL73" s="5"/>
      <c r="BM73" s="5"/>
      <c r="BN73" s="5"/>
      <c r="BS73" s="67"/>
      <c r="BT73" s="67"/>
      <c r="BU73" s="67"/>
      <c r="BV73" s="67"/>
      <c r="BW73" s="67"/>
      <c r="BX73" s="4"/>
      <c r="BY73" s="4"/>
      <c r="BZ73" s="4"/>
      <c r="CA73" s="4"/>
      <c r="CB73" s="48"/>
      <c r="CC73" s="68"/>
      <c r="CD73" s="68"/>
      <c r="CE73" s="68"/>
      <c r="CF73" s="68"/>
      <c r="CG73" s="68"/>
      <c r="CH73" s="68"/>
      <c r="CI73" s="8"/>
      <c r="CJ73" s="8"/>
      <c r="CK73" s="8"/>
      <c r="CL73" s="8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</row>
    <row r="74" spans="2:120" ht="18" customHeight="1" thickBot="1">
      <c r="B74" s="152"/>
      <c r="C74" s="153"/>
      <c r="D74" s="296"/>
      <c r="E74" s="297"/>
      <c r="F74" s="297"/>
      <c r="G74" s="153"/>
      <c r="H74" s="285"/>
      <c r="I74" s="286"/>
      <c r="J74" s="286"/>
      <c r="K74" s="287"/>
      <c r="L74" s="126" t="s">
        <v>31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65"/>
      <c r="AH74" s="127" t="s">
        <v>32</v>
      </c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8"/>
      <c r="BC74" s="122"/>
      <c r="BD74" s="123"/>
      <c r="BE74" s="123"/>
      <c r="BF74" s="123"/>
      <c r="BG74" s="123"/>
      <c r="BH74" s="129"/>
      <c r="BI74" s="130"/>
      <c r="BJ74" s="130"/>
      <c r="BK74" s="131"/>
      <c r="BL74" s="5"/>
      <c r="BM74" s="5"/>
      <c r="BN74" s="5"/>
      <c r="BS74" s="67"/>
      <c r="BT74" s="67"/>
      <c r="BU74" s="67"/>
      <c r="BV74" s="67"/>
      <c r="BW74" s="67"/>
      <c r="BX74" s="4"/>
      <c r="BY74" s="4"/>
      <c r="BZ74" s="4"/>
      <c r="CA74" s="4"/>
      <c r="CB74" s="48"/>
      <c r="CC74" s="68"/>
      <c r="CD74" s="68"/>
      <c r="CE74" s="68"/>
      <c r="CF74" s="67"/>
      <c r="CG74" s="67"/>
      <c r="CH74" s="67"/>
      <c r="CI74" s="69"/>
      <c r="CJ74" s="69"/>
      <c r="CK74" s="69"/>
      <c r="CL74" s="69"/>
      <c r="CM74" s="9"/>
      <c r="CN74" s="9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</row>
    <row r="75" spans="60:129" ht="18" customHeight="1" thickBot="1">
      <c r="BH75" s="1"/>
      <c r="BI75" s="1"/>
      <c r="BJ75" s="7"/>
      <c r="BK75" s="66"/>
      <c r="BL75" s="5"/>
      <c r="BM75" s="7"/>
      <c r="BN75" s="7"/>
      <c r="BO75" s="7"/>
      <c r="BP75" s="7"/>
      <c r="BQ75" s="7"/>
      <c r="BS75" s="3"/>
      <c r="BT75" s="3"/>
      <c r="BU75" s="3"/>
      <c r="BX75" s="4"/>
      <c r="BY75" s="4"/>
      <c r="BZ75" s="4"/>
      <c r="CA75" s="4"/>
      <c r="CB75" s="4"/>
      <c r="CC75" s="3"/>
      <c r="CD75" s="3"/>
      <c r="CE75" s="3"/>
      <c r="CF75" s="3"/>
      <c r="CG75" s="3"/>
      <c r="CH75" s="3"/>
      <c r="CI75" s="6"/>
      <c r="CJ75" s="6"/>
      <c r="CK75" s="6"/>
      <c r="CL75" s="6"/>
      <c r="CM75" s="3"/>
      <c r="CN75" s="3"/>
      <c r="CO75" s="3"/>
      <c r="CP75" s="70"/>
      <c r="CQ75" s="70"/>
      <c r="CR75" s="70"/>
      <c r="CS75" s="70"/>
      <c r="CT75" s="70"/>
      <c r="CU75" s="70"/>
      <c r="DP75" s="7"/>
      <c r="DQ75" s="7"/>
      <c r="DR75" s="7"/>
      <c r="DS75" s="7"/>
      <c r="DT75" s="7"/>
      <c r="DU75" s="7"/>
      <c r="DV75" s="7"/>
      <c r="DW75" s="7"/>
      <c r="DX75" s="7"/>
      <c r="DY75" s="8"/>
    </row>
    <row r="76" spans="2:124" ht="18" customHeight="1" thickBot="1">
      <c r="B76" s="299" t="s">
        <v>6</v>
      </c>
      <c r="C76" s="281"/>
      <c r="D76" s="124" t="s">
        <v>15</v>
      </c>
      <c r="E76" s="125"/>
      <c r="F76" s="125"/>
      <c r="G76" s="281"/>
      <c r="H76" s="124" t="s">
        <v>47</v>
      </c>
      <c r="I76" s="125"/>
      <c r="J76" s="125"/>
      <c r="K76" s="281"/>
      <c r="L76" s="124" t="s">
        <v>33</v>
      </c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281"/>
      <c r="BC76" s="124" t="s">
        <v>9</v>
      </c>
      <c r="BD76" s="125"/>
      <c r="BE76" s="125"/>
      <c r="BF76" s="125"/>
      <c r="BG76" s="125"/>
      <c r="BH76" s="172"/>
      <c r="BI76" s="173"/>
      <c r="BJ76" s="173"/>
      <c r="BK76" s="174"/>
      <c r="BL76" s="5"/>
      <c r="BM76" s="5"/>
      <c r="BN76" s="5"/>
      <c r="BS76" s="3"/>
      <c r="BT76" s="3"/>
      <c r="BU76" s="3"/>
      <c r="BX76" s="4"/>
      <c r="BY76" s="4"/>
      <c r="BZ76" s="4"/>
      <c r="CA76" s="4"/>
      <c r="CB76" s="4"/>
      <c r="CC76" s="3"/>
      <c r="CG76" s="6"/>
      <c r="CH76" s="3"/>
      <c r="CI76" s="3"/>
      <c r="CJ76" s="71"/>
      <c r="CK76" s="70"/>
      <c r="CL76" s="70"/>
      <c r="CM76" s="70"/>
      <c r="CN76" s="70"/>
      <c r="CO76" s="70"/>
      <c r="CP76" s="70"/>
      <c r="CQ76" s="2"/>
      <c r="CR76" s="2"/>
      <c r="DP76" s="7"/>
      <c r="DQ76" s="7"/>
      <c r="DR76" s="7"/>
      <c r="DS76" s="7"/>
      <c r="DT76" s="8"/>
    </row>
    <row r="77" spans="2:124" ht="18" customHeight="1">
      <c r="B77" s="150">
        <v>11</v>
      </c>
      <c r="C77" s="151"/>
      <c r="D77" s="294">
        <v>1</v>
      </c>
      <c r="E77" s="295"/>
      <c r="F77" s="295"/>
      <c r="G77" s="151"/>
      <c r="H77" s="282">
        <v>0.8055555555555555</v>
      </c>
      <c r="I77" s="283"/>
      <c r="J77" s="283"/>
      <c r="K77" s="284"/>
      <c r="L77" s="138" t="str">
        <f>IF(ISBLANK(BC61)," ",IF(BC61&gt;BF61,L61,IF(BC61&lt;BF61,AH61,"ACHTUNG! Mannschaften gleich!")))</f>
        <v> </v>
      </c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64" t="s">
        <v>11</v>
      </c>
      <c r="AH77" s="139" t="str">
        <f>IF(ISBLANK(BC65)," ",IF(BC65&gt;BF65,L65,IF(BC65&lt;BF65,AH65,"ACHTUNG! Mannschaften gleich!")))</f>
        <v> </v>
      </c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40"/>
      <c r="BC77" s="115"/>
      <c r="BD77" s="116"/>
      <c r="BE77" s="116"/>
      <c r="BF77" s="117"/>
      <c r="BG77" s="117"/>
      <c r="BH77" s="154"/>
      <c r="BI77" s="155"/>
      <c r="BJ77" s="155"/>
      <c r="BK77" s="156"/>
      <c r="BL77" s="5"/>
      <c r="BM77" s="5"/>
      <c r="BN77" s="5"/>
      <c r="BS77" s="3"/>
      <c r="BT77" s="3"/>
      <c r="BU77" s="3"/>
      <c r="BX77" s="4"/>
      <c r="BY77" s="4"/>
      <c r="BZ77" s="4"/>
      <c r="CA77" s="4"/>
      <c r="CB77" s="4"/>
      <c r="CC77" s="3"/>
      <c r="CG77" s="6"/>
      <c r="CH77" s="3"/>
      <c r="CI77" s="3"/>
      <c r="CJ77" s="71"/>
      <c r="CK77" s="70"/>
      <c r="CL77" s="70"/>
      <c r="CM77" s="70"/>
      <c r="CN77" s="70"/>
      <c r="CO77" s="70"/>
      <c r="CP77" s="70"/>
      <c r="CQ77" s="2"/>
      <c r="CR77" s="2"/>
      <c r="DP77" s="7"/>
      <c r="DQ77" s="7"/>
      <c r="DR77" s="7"/>
      <c r="DS77" s="7"/>
      <c r="DT77" s="8"/>
    </row>
    <row r="78" spans="2:124" ht="18" customHeight="1" thickBot="1">
      <c r="B78" s="152"/>
      <c r="C78" s="153"/>
      <c r="D78" s="296"/>
      <c r="E78" s="297"/>
      <c r="F78" s="297"/>
      <c r="G78" s="153"/>
      <c r="H78" s="285"/>
      <c r="I78" s="286"/>
      <c r="J78" s="286"/>
      <c r="K78" s="287"/>
      <c r="L78" s="126" t="s">
        <v>34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65"/>
      <c r="AH78" s="127" t="s">
        <v>35</v>
      </c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8"/>
      <c r="BC78" s="122"/>
      <c r="BD78" s="123"/>
      <c r="BE78" s="123"/>
      <c r="BF78" s="123"/>
      <c r="BG78" s="123"/>
      <c r="BH78" s="129"/>
      <c r="BI78" s="130"/>
      <c r="BJ78" s="130"/>
      <c r="BK78" s="131"/>
      <c r="BL78" s="5"/>
      <c r="BM78" s="5"/>
      <c r="BN78" s="5"/>
      <c r="BS78" s="3"/>
      <c r="BT78" s="3"/>
      <c r="BU78" s="3"/>
      <c r="BX78" s="4"/>
      <c r="BY78" s="4"/>
      <c r="BZ78" s="4"/>
      <c r="CA78" s="4"/>
      <c r="CB78" s="4"/>
      <c r="CC78" s="3"/>
      <c r="CG78" s="6"/>
      <c r="CH78" s="6"/>
      <c r="CI78" s="6"/>
      <c r="CJ78" s="6"/>
      <c r="CM78" s="2"/>
      <c r="CN78" s="2"/>
      <c r="CO78" s="2"/>
      <c r="CP78" s="2"/>
      <c r="CQ78" s="2"/>
      <c r="CR78" s="2"/>
      <c r="DP78" s="7"/>
      <c r="DQ78" s="7"/>
      <c r="DR78" s="7"/>
      <c r="DS78" s="7"/>
      <c r="DT78" s="8"/>
    </row>
    <row r="79" spans="60:123" ht="18" customHeight="1">
      <c r="BH79" s="1"/>
      <c r="BI79" s="5"/>
      <c r="BJ79" s="5"/>
      <c r="BK79" s="5"/>
      <c r="BL79" s="5"/>
      <c r="BM79" s="5"/>
      <c r="BN79" s="5"/>
      <c r="BO79" s="3"/>
      <c r="BP79" s="3"/>
      <c r="BQ79" s="3"/>
      <c r="BR79" s="3"/>
      <c r="BS79" s="3"/>
      <c r="BT79" s="4"/>
      <c r="BU79" s="4"/>
      <c r="BV79" s="4"/>
      <c r="BW79" s="4"/>
      <c r="BX79" s="4"/>
      <c r="BZ79" s="3"/>
      <c r="CA79" s="3"/>
      <c r="CB79" s="3"/>
      <c r="CG79" s="6"/>
      <c r="CH79" s="6"/>
      <c r="CI79" s="6"/>
      <c r="CM79" s="2"/>
      <c r="CN79" s="2"/>
      <c r="CO79" s="2"/>
      <c r="CP79" s="2"/>
      <c r="CQ79" s="2"/>
      <c r="DP79" s="7"/>
      <c r="DQ79" s="7"/>
      <c r="DR79" s="7"/>
      <c r="DS79" s="8"/>
    </row>
    <row r="80" spans="1:92" ht="18" customHeight="1">
      <c r="A80" s="41"/>
      <c r="B80" s="46" t="s">
        <v>36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5"/>
      <c r="BJ80" s="5"/>
      <c r="BK80" s="5"/>
      <c r="BL80" s="5"/>
      <c r="BM80" s="5"/>
      <c r="BN80" s="5"/>
      <c r="BO80" s="3"/>
      <c r="BP80" s="3"/>
      <c r="BQ80" s="3"/>
      <c r="BR80" s="3"/>
      <c r="BS80" s="3"/>
      <c r="BT80" s="4"/>
      <c r="BU80" s="4"/>
      <c r="BV80" s="4"/>
      <c r="BW80" s="4"/>
      <c r="BX80" s="4"/>
      <c r="CM80" s="2"/>
      <c r="CN80" s="2"/>
    </row>
    <row r="81" spans="60:92" ht="18" customHeight="1" thickBot="1">
      <c r="BH81" s="1"/>
      <c r="BI81" s="5"/>
      <c r="BJ81" s="5"/>
      <c r="BK81" s="5"/>
      <c r="BL81" s="5"/>
      <c r="BM81" s="5"/>
      <c r="BN81" s="5"/>
      <c r="BO81" s="3"/>
      <c r="BP81" s="3"/>
      <c r="BQ81" s="3"/>
      <c r="BR81" s="3"/>
      <c r="BS81" s="3"/>
      <c r="BT81" s="4"/>
      <c r="BU81" s="4"/>
      <c r="BV81" s="4"/>
      <c r="BW81" s="4"/>
      <c r="BX81" s="4"/>
      <c r="CM81" s="2"/>
      <c r="CN81" s="2"/>
    </row>
    <row r="82" spans="9:92" ht="18" customHeight="1">
      <c r="I82" s="292" t="s">
        <v>37</v>
      </c>
      <c r="J82" s="293"/>
      <c r="K82" s="293"/>
      <c r="L82" s="359" t="str">
        <f>IF(ISBLANK(BF77)," ",IF(BC77&gt;BF77,L77,IF(BC77&lt;BF77,AH77,"nicht eindeutig")))</f>
        <v> </v>
      </c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60"/>
      <c r="AV82" s="72"/>
      <c r="BF82" s="2"/>
      <c r="BG82" s="3"/>
      <c r="BH82" s="3"/>
      <c r="BI82" s="5"/>
      <c r="BJ82" s="5"/>
      <c r="BK82" s="5"/>
      <c r="BL82" s="5"/>
      <c r="BM82" s="5"/>
      <c r="BN82" s="5"/>
      <c r="BO82" s="3"/>
      <c r="BP82" s="3"/>
      <c r="BQ82" s="3"/>
      <c r="BR82" s="3"/>
      <c r="BS82" s="3"/>
      <c r="BT82" s="4"/>
      <c r="BU82" s="4"/>
      <c r="BV82" s="4"/>
      <c r="BW82" s="4"/>
      <c r="BX82" s="4"/>
      <c r="CM82" s="2"/>
      <c r="CN82" s="2"/>
    </row>
    <row r="83" spans="9:125" ht="18" customHeight="1">
      <c r="I83" s="107" t="s">
        <v>38</v>
      </c>
      <c r="J83" s="108"/>
      <c r="K83" s="108"/>
      <c r="L83" s="109" t="str">
        <f>IF(ISBLANK(BF77)," ",IF(BC77&lt;BF77,L77,IF(BC77&gt;BF77,AH77,"nicht eindeutig")))</f>
        <v> 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10"/>
      <c r="BF83" s="2"/>
      <c r="BG83" s="3"/>
      <c r="BH83" s="3"/>
      <c r="BI83" s="1"/>
      <c r="BJ83" s="1"/>
      <c r="BK83" s="1"/>
      <c r="BL83" s="1"/>
      <c r="BM83" s="2"/>
      <c r="BN83" s="3"/>
      <c r="BO83" s="4"/>
      <c r="BP83" s="4"/>
      <c r="BQ83" s="4"/>
      <c r="BR83" s="4"/>
      <c r="BS83" s="4"/>
      <c r="BV83" s="5"/>
      <c r="BW83" s="5"/>
      <c r="BX83" s="5"/>
      <c r="BY83" s="5"/>
      <c r="BZ83" s="5"/>
      <c r="CA83" s="3"/>
      <c r="CB83" s="3"/>
      <c r="CC83" s="3"/>
      <c r="CD83" s="3"/>
      <c r="CG83" s="6"/>
      <c r="CH83" s="6"/>
      <c r="CI83" s="6"/>
      <c r="CJ83" s="6"/>
      <c r="CK83" s="6"/>
      <c r="CM83" s="2"/>
      <c r="CN83" s="2"/>
      <c r="CO83" s="2"/>
      <c r="CP83" s="2"/>
      <c r="CQ83" s="2"/>
      <c r="DP83" s="7"/>
      <c r="DQ83" s="7"/>
      <c r="DR83" s="7"/>
      <c r="DS83" s="7"/>
      <c r="DT83" s="7"/>
      <c r="DU83" s="8"/>
    </row>
    <row r="84" spans="1:124" s="41" customFormat="1" ht="18" customHeight="1">
      <c r="A84" s="1"/>
      <c r="B84" s="1"/>
      <c r="C84" s="1"/>
      <c r="D84" s="1"/>
      <c r="E84" s="1"/>
      <c r="F84" s="1"/>
      <c r="G84" s="1"/>
      <c r="H84" s="1"/>
      <c r="I84" s="118" t="s">
        <v>39</v>
      </c>
      <c r="J84" s="119"/>
      <c r="K84" s="119"/>
      <c r="L84" s="109" t="str">
        <f>IF(ISBLANK(BF73)," ",IF(BC73&gt;BF73,L73,IF(BC73&lt;BF73,AH73,"nicht eindeutig")))</f>
        <v> </v>
      </c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10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2"/>
      <c r="BG84" s="3"/>
      <c r="BH84" s="3"/>
      <c r="BM84" s="35"/>
      <c r="BN84" s="35"/>
      <c r="BO84" s="73"/>
      <c r="BP84" s="73"/>
      <c r="BQ84" s="73"/>
      <c r="BR84" s="73"/>
      <c r="BS84" s="73"/>
      <c r="BT84" s="40"/>
      <c r="BU84" s="40"/>
      <c r="BV84" s="40"/>
      <c r="BW84" s="40"/>
      <c r="BX84" s="40"/>
      <c r="BY84" s="40"/>
      <c r="BZ84" s="40"/>
      <c r="CA84" s="35"/>
      <c r="CB84" s="35"/>
      <c r="CC84" s="35"/>
      <c r="CD84" s="35"/>
      <c r="CE84" s="39"/>
      <c r="CF84" s="39"/>
      <c r="CG84" s="39"/>
      <c r="CH84" s="39"/>
      <c r="CI84" s="39"/>
      <c r="CJ84" s="39"/>
      <c r="CK84" s="39"/>
      <c r="CL84" s="35"/>
      <c r="CM84" s="35"/>
      <c r="CN84" s="35"/>
      <c r="CO84" s="35"/>
      <c r="CP84" s="35"/>
      <c r="CQ84" s="35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</row>
    <row r="85" spans="9:125" ht="18" customHeight="1">
      <c r="I85" s="120" t="s">
        <v>40</v>
      </c>
      <c r="J85" s="121"/>
      <c r="K85" s="121"/>
      <c r="L85" s="279" t="str">
        <f>IF(ISBLANK(BF73)," ",IF(BC73&lt;BF73,L73,IF(BC73&gt;BF73,AH73,"nicht eindeutig")))</f>
        <v> </v>
      </c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80"/>
      <c r="BF85" s="2"/>
      <c r="BG85" s="3"/>
      <c r="BH85" s="3"/>
      <c r="BI85" s="1"/>
      <c r="BJ85" s="1"/>
      <c r="BK85" s="1"/>
      <c r="BL85" s="1"/>
      <c r="BM85" s="2"/>
      <c r="BN85" s="3"/>
      <c r="BO85" s="4"/>
      <c r="BP85" s="4"/>
      <c r="BQ85" s="4"/>
      <c r="BR85" s="4"/>
      <c r="BS85" s="4"/>
      <c r="BV85" s="5"/>
      <c r="BW85" s="5"/>
      <c r="BX85" s="5"/>
      <c r="BY85" s="5"/>
      <c r="BZ85" s="5"/>
      <c r="CA85" s="3"/>
      <c r="CB85" s="3"/>
      <c r="CC85" s="3"/>
      <c r="CD85" s="3"/>
      <c r="CG85" s="6"/>
      <c r="CH85" s="6"/>
      <c r="CI85" s="6"/>
      <c r="CJ85" s="6"/>
      <c r="CK85" s="6"/>
      <c r="CM85" s="2"/>
      <c r="CN85" s="2"/>
      <c r="CO85" s="2"/>
      <c r="CP85" s="2"/>
      <c r="CQ85" s="2"/>
      <c r="DP85" s="7"/>
      <c r="DQ85" s="7"/>
      <c r="DR85" s="7"/>
      <c r="DS85" s="7"/>
      <c r="DT85" s="7"/>
      <c r="DU85" s="8"/>
    </row>
    <row r="86" spans="9:82" s="74" customFormat="1" ht="18" customHeight="1">
      <c r="I86" s="107" t="s">
        <v>56</v>
      </c>
      <c r="J86" s="108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10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6"/>
      <c r="BY86" s="76"/>
      <c r="BZ86" s="76"/>
      <c r="CA86" s="76"/>
      <c r="CB86" s="76"/>
      <c r="CC86" s="76"/>
      <c r="CD86" s="76"/>
    </row>
    <row r="87" spans="9:82" s="74" customFormat="1" ht="18" customHeight="1" hidden="1"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6"/>
      <c r="BY87" s="76"/>
      <c r="BZ87" s="76"/>
      <c r="CA87" s="76"/>
      <c r="CB87" s="76"/>
      <c r="CC87" s="76"/>
      <c r="CD87" s="76"/>
    </row>
    <row r="88" spans="9:82" s="74" customFormat="1" ht="20.25" customHeight="1" hidden="1"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/>
      <c r="BY88" s="76"/>
      <c r="BZ88" s="76"/>
      <c r="CA88" s="76"/>
      <c r="CB88" s="76"/>
      <c r="CC88" s="76"/>
      <c r="CD88" s="76"/>
    </row>
    <row r="89" spans="9:82" s="74" customFormat="1" ht="20.25" customHeight="1" hidden="1"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6"/>
      <c r="BY89" s="76"/>
      <c r="BZ89" s="76"/>
      <c r="CA89" s="76"/>
      <c r="CB89" s="76"/>
      <c r="CC89" s="76"/>
      <c r="CD89" s="76"/>
    </row>
    <row r="90" spans="9:84" s="74" customFormat="1" ht="12.75" hidden="1"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6"/>
      <c r="CA90" s="76"/>
      <c r="CB90" s="76"/>
      <c r="CC90" s="76"/>
      <c r="CD90" s="76"/>
      <c r="CE90" s="76"/>
      <c r="CF90" s="76"/>
    </row>
    <row r="91" spans="9:84" s="74" customFormat="1" ht="12.75" hidden="1"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6"/>
      <c r="CA91" s="76"/>
      <c r="CB91" s="76"/>
      <c r="CC91" s="76"/>
      <c r="CD91" s="76"/>
      <c r="CE91" s="76"/>
      <c r="CF91" s="76"/>
    </row>
    <row r="92" spans="9:84" s="74" customFormat="1" ht="12.75" hidden="1"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6"/>
      <c r="CA92" s="76"/>
      <c r="CB92" s="76"/>
      <c r="CC92" s="76"/>
      <c r="CD92" s="76"/>
      <c r="CE92" s="76"/>
      <c r="CF92" s="76"/>
    </row>
    <row r="93" spans="9:84" s="74" customFormat="1" ht="12.75" hidden="1"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6"/>
      <c r="CA93" s="76"/>
      <c r="CB93" s="76"/>
      <c r="CC93" s="76"/>
      <c r="CD93" s="76"/>
      <c r="CE93" s="76"/>
      <c r="CF93" s="76"/>
    </row>
    <row r="94" spans="9:84" s="74" customFormat="1" ht="12.75" hidden="1"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6"/>
      <c r="CA94" s="76"/>
      <c r="CB94" s="76"/>
      <c r="CC94" s="76"/>
      <c r="CD94" s="76"/>
      <c r="CE94" s="76"/>
      <c r="CF94" s="76"/>
    </row>
    <row r="95" spans="9:84" s="74" customFormat="1" ht="12.75" hidden="1"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1"/>
      <c r="Z95" s="102"/>
      <c r="AA95" s="102"/>
      <c r="AB95" s="102"/>
      <c r="AC95" s="103"/>
      <c r="AD95" s="103"/>
      <c r="AE95" s="103"/>
      <c r="AF95" s="103"/>
      <c r="AG95" s="77"/>
      <c r="AH95" s="77"/>
      <c r="AI95" s="78"/>
      <c r="AJ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6"/>
      <c r="CA95" s="76"/>
      <c r="CB95" s="76"/>
      <c r="CC95" s="76"/>
      <c r="CD95" s="76"/>
      <c r="CE95" s="76"/>
      <c r="CF95" s="76"/>
    </row>
    <row r="96" spans="9:84" s="74" customFormat="1" ht="12.75" hidden="1"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1"/>
      <c r="AA96" s="104"/>
      <c r="AB96" s="104"/>
      <c r="AC96" s="101"/>
      <c r="AD96" s="105"/>
      <c r="AE96" s="105"/>
      <c r="AF96" s="101"/>
      <c r="AG96" s="75"/>
      <c r="AI96" s="79"/>
      <c r="AJ96" s="81"/>
      <c r="AK96" s="80"/>
      <c r="AL96" s="80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6"/>
      <c r="CA96" s="76"/>
      <c r="CB96" s="76"/>
      <c r="CC96" s="76"/>
      <c r="CD96" s="76"/>
      <c r="CE96" s="76"/>
      <c r="CF96" s="76"/>
    </row>
    <row r="97" spans="9:32" ht="12.75" hidden="1"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</row>
    <row r="98" spans="9:32" ht="12.75" hidden="1"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</row>
    <row r="99" spans="9:32" ht="12.75" hidden="1"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</row>
    <row r="100" spans="9:32" ht="12.75" hidden="1"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</row>
    <row r="101" spans="9:32" ht="12.75" hidden="1"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</row>
    <row r="102" spans="9:32" ht="12.75" hidden="1"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</row>
    <row r="103" spans="9:32" ht="12.75" hidden="1"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</row>
    <row r="104" spans="9:32" ht="12.75" hidden="1"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</row>
    <row r="105" spans="9:32" ht="12.75" hidden="1"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</row>
    <row r="106" spans="9:32" ht="12.75" hidden="1"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</row>
    <row r="107" spans="9:32" ht="12.75" hidden="1"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 spans="9:32" ht="12.75" hidden="1"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</row>
    <row r="109" spans="9:32" ht="12.75" hidden="1"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</row>
    <row r="110" spans="9:32" ht="12.75" hidden="1"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</row>
    <row r="111" spans="9:32" ht="12.75" hidden="1"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</row>
    <row r="112" spans="9:32" ht="12.75" hidden="1"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</row>
    <row r="113" spans="9:32" ht="12.75" hidden="1"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</row>
    <row r="114" spans="9:32" ht="12.75" hidden="1"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</row>
    <row r="115" spans="9:32" ht="12.75" hidden="1"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</row>
    <row r="116" spans="9:32" ht="12.75" hidden="1"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</row>
    <row r="117" spans="9:32" ht="12.75" hidden="1"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</row>
    <row r="118" spans="9:32" ht="12.75" hidden="1"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</row>
    <row r="119" spans="9:32" ht="12.75" hidden="1"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</row>
    <row r="120" spans="9:32" ht="12.75" hidden="1"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</row>
    <row r="121" spans="9:32" ht="12.75" hidden="1"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</row>
    <row r="122" spans="9:32" ht="12.75" hidden="1"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</row>
    <row r="123" spans="9:32" ht="12.75" hidden="1"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</row>
    <row r="124" spans="9:32" ht="12.75" hidden="1"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</row>
    <row r="125" spans="9:32" ht="12.75" hidden="1"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</row>
    <row r="126" spans="9:32" ht="12.75" hidden="1"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</row>
    <row r="127" spans="9:32" ht="12.75" hidden="1"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</row>
    <row r="128" spans="9:32" ht="12.75" hidden="1"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</row>
    <row r="129" spans="9:32" ht="12.75" hidden="1"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</row>
    <row r="130" spans="9:32" ht="12.75" hidden="1"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</row>
    <row r="131" spans="9:32" ht="12.75" hidden="1"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</row>
    <row r="132" spans="9:32" ht="12.75" hidden="1"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</row>
    <row r="133" spans="9:32" ht="12.75" hidden="1"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</row>
    <row r="134" spans="9:32" ht="12.75" hidden="1"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</row>
    <row r="135" spans="9:32" ht="12.75" hidden="1"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</row>
    <row r="136" spans="9:32" ht="12.75" hidden="1"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</row>
    <row r="137" spans="9:32" ht="12.75" hidden="1"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</row>
    <row r="138" spans="9:32" ht="12.75" hidden="1"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</row>
    <row r="139" spans="9:32" ht="12.75" hidden="1"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</row>
    <row r="140" spans="9:32" ht="12.75" hidden="1"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</row>
    <row r="141" spans="9:32" ht="12.75" hidden="1"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</row>
    <row r="142" spans="9:32" ht="12.75" hidden="1"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</row>
    <row r="143" spans="9:32" ht="12.75" hidden="1"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</row>
    <row r="144" spans="9:32" ht="12.75" hidden="1"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</row>
    <row r="145" spans="9:32" ht="12.75" hidden="1"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</row>
    <row r="146" spans="9:32" ht="12.75" hidden="1"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</row>
    <row r="147" spans="9:32" ht="12.75" hidden="1"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</row>
    <row r="148" spans="9:32" ht="12.75" hidden="1"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</row>
    <row r="149" spans="9:32" ht="12.75" hidden="1"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</row>
    <row r="150" spans="9:32" ht="12.75" hidden="1"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</row>
    <row r="151" spans="9:32" ht="12.75" hidden="1"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</row>
    <row r="152" spans="9:32" ht="12.75" hidden="1"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</row>
    <row r="153" spans="9:32" ht="12.75" hidden="1"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</row>
    <row r="154" spans="9:32" ht="12.75" hidden="1"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</row>
    <row r="155" spans="9:32" ht="12.75" hidden="1"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</row>
    <row r="156" spans="9:32" ht="12.75" hidden="1"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</row>
    <row r="157" spans="9:32" ht="12.75" hidden="1"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</row>
    <row r="158" spans="9:32" ht="12.75" hidden="1"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</row>
    <row r="159" spans="9:32" ht="12.75" hidden="1"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</row>
    <row r="160" spans="9:83" s="74" customFormat="1" ht="12.75" hidden="1"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6"/>
      <c r="BZ160" s="76"/>
      <c r="CA160" s="76"/>
      <c r="CB160" s="76"/>
      <c r="CC160" s="76"/>
      <c r="CD160" s="76"/>
      <c r="CE160" s="76"/>
    </row>
    <row r="161" spans="9:84" s="74" customFormat="1" ht="12.75" hidden="1"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6"/>
      <c r="CA161" s="76"/>
      <c r="CB161" s="76"/>
      <c r="CC161" s="76"/>
      <c r="CD161" s="76"/>
      <c r="CE161" s="76"/>
      <c r="CF161" s="76"/>
    </row>
    <row r="162" spans="9:84" s="74" customFormat="1" ht="12.75" hidden="1"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6"/>
      <c r="CA162" s="76"/>
      <c r="CB162" s="76"/>
      <c r="CC162" s="76"/>
      <c r="CD162" s="76"/>
      <c r="CE162" s="76"/>
      <c r="CF162" s="76"/>
    </row>
    <row r="163" spans="9:84" s="74" customFormat="1" ht="12.75" hidden="1"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6"/>
      <c r="CA163" s="76"/>
      <c r="CB163" s="76"/>
      <c r="CC163" s="76"/>
      <c r="CD163" s="76"/>
      <c r="CE163" s="76"/>
      <c r="CF163" s="76"/>
    </row>
    <row r="164" spans="9:84" s="74" customFormat="1" ht="12.75" hidden="1"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6"/>
      <c r="CA164" s="76"/>
      <c r="CB164" s="76"/>
      <c r="CC164" s="76"/>
      <c r="CD164" s="76"/>
      <c r="CE164" s="76"/>
      <c r="CF164" s="76"/>
    </row>
    <row r="165" spans="9:84" s="74" customFormat="1" ht="12.75" hidden="1"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6"/>
      <c r="CA165" s="76"/>
      <c r="CB165" s="76"/>
      <c r="CC165" s="76"/>
      <c r="CD165" s="76"/>
      <c r="CE165" s="76"/>
      <c r="CF165" s="76"/>
    </row>
    <row r="166" spans="9:84" s="74" customFormat="1" ht="12.75" hidden="1"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6"/>
      <c r="CA166" s="76"/>
      <c r="CB166" s="76"/>
      <c r="CC166" s="76"/>
      <c r="CD166" s="76"/>
      <c r="CE166" s="76"/>
      <c r="CF166" s="76"/>
    </row>
    <row r="167" spans="9:84" s="74" customFormat="1" ht="12.75" hidden="1"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6"/>
      <c r="CA167" s="76"/>
      <c r="CB167" s="76"/>
      <c r="CC167" s="76"/>
      <c r="CD167" s="76"/>
      <c r="CE167" s="76"/>
      <c r="CF167" s="76"/>
    </row>
    <row r="168" spans="9:84" s="74" customFormat="1" ht="12.75" hidden="1"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6"/>
      <c r="CA168" s="76"/>
      <c r="CB168" s="76"/>
      <c r="CC168" s="76"/>
      <c r="CD168" s="76"/>
      <c r="CE168" s="76"/>
      <c r="CF168" s="76"/>
    </row>
    <row r="169" spans="9:84" s="74" customFormat="1" ht="12.75" hidden="1"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6"/>
      <c r="CA169" s="76"/>
      <c r="CB169" s="76"/>
      <c r="CC169" s="76"/>
      <c r="CD169" s="76"/>
      <c r="CE169" s="76"/>
      <c r="CF169" s="76"/>
    </row>
    <row r="170" spans="9:84" s="74" customFormat="1" ht="12.75" hidden="1"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6"/>
      <c r="CA170" s="76"/>
      <c r="CB170" s="76"/>
      <c r="CC170" s="76"/>
      <c r="CD170" s="76"/>
      <c r="CE170" s="76"/>
      <c r="CF170" s="76"/>
    </row>
    <row r="171" spans="9:84" s="74" customFormat="1" ht="12.75" hidden="1"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6"/>
      <c r="CA171" s="76"/>
      <c r="CB171" s="76"/>
      <c r="CC171" s="76"/>
      <c r="CD171" s="76"/>
      <c r="CE171" s="76"/>
      <c r="CF171" s="76"/>
    </row>
    <row r="172" spans="9:84" s="74" customFormat="1" ht="12.75" hidden="1"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6"/>
      <c r="CA172" s="76"/>
      <c r="CB172" s="76"/>
      <c r="CC172" s="76"/>
      <c r="CD172" s="76"/>
      <c r="CE172" s="76"/>
      <c r="CF172" s="76"/>
    </row>
    <row r="173" spans="9:84" s="74" customFormat="1" ht="12.75" hidden="1"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6"/>
      <c r="CA173" s="76"/>
      <c r="CB173" s="76"/>
      <c r="CC173" s="76"/>
      <c r="CD173" s="76"/>
      <c r="CE173" s="76"/>
      <c r="CF173" s="76"/>
    </row>
    <row r="174" spans="9:84" s="74" customFormat="1" ht="12.75" hidden="1"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6"/>
      <c r="CA174" s="76"/>
      <c r="CB174" s="76"/>
      <c r="CC174" s="76"/>
      <c r="CD174" s="76"/>
      <c r="CE174" s="76"/>
      <c r="CF174" s="76"/>
    </row>
    <row r="175" spans="9:84" s="74" customFormat="1" ht="12.75" hidden="1"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6"/>
      <c r="CA175" s="76"/>
      <c r="CB175" s="76"/>
      <c r="CC175" s="76"/>
      <c r="CD175" s="76"/>
      <c r="CE175" s="76"/>
      <c r="CF175" s="76"/>
    </row>
    <row r="176" spans="9:84" s="74" customFormat="1" ht="12.75" hidden="1"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6"/>
      <c r="CA176" s="76"/>
      <c r="CB176" s="76"/>
      <c r="CC176" s="76"/>
      <c r="CD176" s="76"/>
      <c r="CE176" s="76"/>
      <c r="CF176" s="76"/>
    </row>
    <row r="177" spans="9:84" s="74" customFormat="1" ht="12.75" hidden="1"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6"/>
      <c r="CA177" s="76"/>
      <c r="CB177" s="76"/>
      <c r="CC177" s="76"/>
      <c r="CD177" s="76"/>
      <c r="CE177" s="76"/>
      <c r="CF177" s="76"/>
    </row>
    <row r="178" spans="9:84" s="74" customFormat="1" ht="12.75" hidden="1"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6"/>
      <c r="CA178" s="76"/>
      <c r="CB178" s="76"/>
      <c r="CC178" s="76"/>
      <c r="CD178" s="76"/>
      <c r="CE178" s="76"/>
      <c r="CF178" s="76"/>
    </row>
    <row r="179" spans="9:84" s="74" customFormat="1" ht="12.75" hidden="1"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6"/>
      <c r="CA179" s="76"/>
      <c r="CB179" s="76"/>
      <c r="CC179" s="76"/>
      <c r="CD179" s="76"/>
      <c r="CE179" s="76"/>
      <c r="CF179" s="76"/>
    </row>
    <row r="180" spans="9:84" s="74" customFormat="1" ht="12.75" hidden="1"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6"/>
      <c r="CA180" s="76"/>
      <c r="CB180" s="76"/>
      <c r="CC180" s="76"/>
      <c r="CD180" s="76"/>
      <c r="CE180" s="76"/>
      <c r="CF180" s="76"/>
    </row>
    <row r="181" spans="9:84" s="74" customFormat="1" ht="12.75" hidden="1"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6"/>
      <c r="CA181" s="76"/>
      <c r="CB181" s="76"/>
      <c r="CC181" s="76"/>
      <c r="CD181" s="76"/>
      <c r="CE181" s="76"/>
      <c r="CF181" s="76"/>
    </row>
    <row r="182" spans="9:84" s="74" customFormat="1" ht="12.75" hidden="1"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6"/>
      <c r="CA182" s="76"/>
      <c r="CB182" s="76"/>
      <c r="CC182" s="76"/>
      <c r="CD182" s="76"/>
      <c r="CE182" s="76"/>
      <c r="CF182" s="76"/>
    </row>
    <row r="183" spans="9:84" s="74" customFormat="1" ht="12.75" hidden="1"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6"/>
      <c r="CA183" s="76"/>
      <c r="CB183" s="76"/>
      <c r="CC183" s="76"/>
      <c r="CD183" s="76"/>
      <c r="CE183" s="76"/>
      <c r="CF183" s="76"/>
    </row>
    <row r="184" spans="9:84" s="74" customFormat="1" ht="12.75" hidden="1"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6"/>
      <c r="CA184" s="76"/>
      <c r="CB184" s="76"/>
      <c r="CC184" s="76"/>
      <c r="CD184" s="76"/>
      <c r="CE184" s="76"/>
      <c r="CF184" s="76"/>
    </row>
    <row r="185" spans="9:84" s="74" customFormat="1" ht="12.75" hidden="1"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6"/>
      <c r="CA185" s="76"/>
      <c r="CB185" s="76"/>
      <c r="CC185" s="76"/>
      <c r="CD185" s="76"/>
      <c r="CE185" s="76"/>
      <c r="CF185" s="76"/>
    </row>
    <row r="186" spans="9:84" s="74" customFormat="1" ht="12.75" hidden="1"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6"/>
      <c r="CA186" s="76"/>
      <c r="CB186" s="76"/>
      <c r="CC186" s="76"/>
      <c r="CD186" s="76"/>
      <c r="CE186" s="76"/>
      <c r="CF186" s="76"/>
    </row>
    <row r="187" spans="9:84" s="74" customFormat="1" ht="12.75" hidden="1"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6"/>
      <c r="CA187" s="76"/>
      <c r="CB187" s="76"/>
      <c r="CC187" s="76"/>
      <c r="CD187" s="76"/>
      <c r="CE187" s="76"/>
      <c r="CF187" s="76"/>
    </row>
    <row r="188" spans="9:84" s="74" customFormat="1" ht="12.75" hidden="1"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6"/>
      <c r="CA188" s="76"/>
      <c r="CB188" s="76"/>
      <c r="CC188" s="76"/>
      <c r="CD188" s="76"/>
      <c r="CE188" s="76"/>
      <c r="CF188" s="76"/>
    </row>
    <row r="189" spans="9:84" s="74" customFormat="1" ht="12.75" hidden="1"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6"/>
      <c r="CA189" s="76"/>
      <c r="CB189" s="76"/>
      <c r="CC189" s="76"/>
      <c r="CD189" s="76"/>
      <c r="CE189" s="76"/>
      <c r="CF189" s="76"/>
    </row>
    <row r="190" spans="9:84" s="74" customFormat="1" ht="12.75" hidden="1"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6"/>
      <c r="CA190" s="76"/>
      <c r="CB190" s="76"/>
      <c r="CC190" s="76"/>
      <c r="CD190" s="76"/>
      <c r="CE190" s="76"/>
      <c r="CF190" s="76"/>
    </row>
    <row r="191" spans="9:84" s="74" customFormat="1" ht="12.75" hidden="1"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6"/>
      <c r="CA191" s="76"/>
      <c r="CB191" s="76"/>
      <c r="CC191" s="76"/>
      <c r="CD191" s="76"/>
      <c r="CE191" s="76"/>
      <c r="CF191" s="76"/>
    </row>
    <row r="192" spans="9:84" s="74" customFormat="1" ht="12.75" hidden="1"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6"/>
      <c r="CA192" s="76"/>
      <c r="CB192" s="76"/>
      <c r="CC192" s="76"/>
      <c r="CD192" s="76"/>
      <c r="CE192" s="76"/>
      <c r="CF192" s="76"/>
    </row>
    <row r="193" spans="9:84" s="74" customFormat="1" ht="12.75" hidden="1"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6"/>
      <c r="CA193" s="76"/>
      <c r="CB193" s="76"/>
      <c r="CC193" s="76"/>
      <c r="CD193" s="76"/>
      <c r="CE193" s="76"/>
      <c r="CF193" s="76"/>
    </row>
    <row r="194" spans="9:84" s="74" customFormat="1" ht="12.75" hidden="1"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6"/>
      <c r="CA194" s="76"/>
      <c r="CB194" s="76"/>
      <c r="CC194" s="76"/>
      <c r="CD194" s="76"/>
      <c r="CE194" s="76"/>
      <c r="CF194" s="76"/>
    </row>
    <row r="195" spans="9:84" s="74" customFormat="1" ht="12.75" hidden="1"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6"/>
      <c r="CA195" s="76"/>
      <c r="CB195" s="76"/>
      <c r="CC195" s="76"/>
      <c r="CD195" s="76"/>
      <c r="CE195" s="76"/>
      <c r="CF195" s="76"/>
    </row>
    <row r="196" spans="9:84" s="74" customFormat="1" ht="12.75" hidden="1"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6"/>
      <c r="CA196" s="76"/>
      <c r="CB196" s="76"/>
      <c r="CC196" s="76"/>
      <c r="CD196" s="76"/>
      <c r="CE196" s="76"/>
      <c r="CF196" s="76"/>
    </row>
    <row r="197" spans="9:84" s="74" customFormat="1" ht="12.75" hidden="1"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6"/>
      <c r="CA197" s="76"/>
      <c r="CB197" s="76"/>
      <c r="CC197" s="76"/>
      <c r="CD197" s="76"/>
      <c r="CE197" s="76"/>
      <c r="CF197" s="76"/>
    </row>
    <row r="198" spans="9:84" s="74" customFormat="1" ht="12.75" hidden="1"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6"/>
      <c r="CA198" s="76"/>
      <c r="CB198" s="76"/>
      <c r="CC198" s="76"/>
      <c r="CD198" s="76"/>
      <c r="CE198" s="76"/>
      <c r="CF198" s="76"/>
    </row>
    <row r="199" spans="9:84" s="74" customFormat="1" ht="12.75" hidden="1"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6"/>
      <c r="CA199" s="76"/>
      <c r="CB199" s="76"/>
      <c r="CC199" s="76"/>
      <c r="CD199" s="76"/>
      <c r="CE199" s="76"/>
      <c r="CF199" s="76"/>
    </row>
    <row r="200" spans="9:84" s="74" customFormat="1" ht="12.75" hidden="1"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6"/>
      <c r="CA200" s="76"/>
      <c r="CB200" s="76"/>
      <c r="CC200" s="76"/>
      <c r="CD200" s="76"/>
      <c r="CE200" s="76"/>
      <c r="CF200" s="76"/>
    </row>
    <row r="201" spans="9:84" s="74" customFormat="1" ht="12.75" hidden="1"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6"/>
      <c r="CA201" s="76"/>
      <c r="CB201" s="76"/>
      <c r="CC201" s="76"/>
      <c r="CD201" s="76"/>
      <c r="CE201" s="76"/>
      <c r="CF201" s="76"/>
    </row>
    <row r="202" spans="9:84" s="74" customFormat="1" ht="12.75" hidden="1"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6"/>
      <c r="CA202" s="76"/>
      <c r="CB202" s="76"/>
      <c r="CC202" s="76"/>
      <c r="CD202" s="76"/>
      <c r="CE202" s="76"/>
      <c r="CF202" s="76"/>
    </row>
    <row r="203" spans="9:84" s="74" customFormat="1" ht="12.75" hidden="1"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6"/>
      <c r="CA203" s="76"/>
      <c r="CB203" s="76"/>
      <c r="CC203" s="76"/>
      <c r="CD203" s="76"/>
      <c r="CE203" s="76"/>
      <c r="CF203" s="76"/>
    </row>
    <row r="204" spans="9:84" s="74" customFormat="1" ht="12.75" hidden="1"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6"/>
      <c r="CA204" s="76"/>
      <c r="CB204" s="76"/>
      <c r="CC204" s="76"/>
      <c r="CD204" s="76"/>
      <c r="CE204" s="76"/>
      <c r="CF204" s="76"/>
    </row>
    <row r="205" spans="9:84" s="74" customFormat="1" ht="12.75" hidden="1"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6"/>
      <c r="CA205" s="76"/>
      <c r="CB205" s="76"/>
      <c r="CC205" s="76"/>
      <c r="CD205" s="76"/>
      <c r="CE205" s="76"/>
      <c r="CF205" s="76"/>
    </row>
    <row r="206" spans="9:84" s="74" customFormat="1" ht="12.75" hidden="1"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6"/>
      <c r="CA206" s="76"/>
      <c r="CB206" s="76"/>
      <c r="CC206" s="76"/>
      <c r="CD206" s="76"/>
      <c r="CE206" s="76"/>
      <c r="CF206" s="76"/>
    </row>
    <row r="207" spans="9:84" s="74" customFormat="1" ht="12.75" hidden="1"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6"/>
      <c r="CA207" s="76"/>
      <c r="CB207" s="76"/>
      <c r="CC207" s="76"/>
      <c r="CD207" s="76"/>
      <c r="CE207" s="76"/>
      <c r="CF207" s="76"/>
    </row>
    <row r="208" spans="9:84" s="74" customFormat="1" ht="12.75" hidden="1"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6"/>
      <c r="CA208" s="76"/>
      <c r="CB208" s="76"/>
      <c r="CC208" s="76"/>
      <c r="CD208" s="76"/>
      <c r="CE208" s="76"/>
      <c r="CF208" s="76"/>
    </row>
    <row r="209" spans="9:84" s="74" customFormat="1" ht="12.75" hidden="1"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6"/>
      <c r="CA209" s="76"/>
      <c r="CB209" s="76"/>
      <c r="CC209" s="76"/>
      <c r="CD209" s="76"/>
      <c r="CE209" s="76"/>
      <c r="CF209" s="76"/>
    </row>
    <row r="210" spans="9:84" s="74" customFormat="1" ht="12.75" hidden="1"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6"/>
      <c r="CA210" s="76"/>
      <c r="CB210" s="76"/>
      <c r="CC210" s="76"/>
      <c r="CD210" s="76"/>
      <c r="CE210" s="76"/>
      <c r="CF210" s="76"/>
    </row>
    <row r="211" spans="9:84" s="74" customFormat="1" ht="12.75" hidden="1"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6"/>
      <c r="CA211" s="76"/>
      <c r="CB211" s="76"/>
      <c r="CC211" s="76"/>
      <c r="CD211" s="76"/>
      <c r="CE211" s="76"/>
      <c r="CF211" s="76"/>
    </row>
    <row r="212" spans="9:84" s="74" customFormat="1" ht="12.75" hidden="1"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6"/>
      <c r="CA212" s="76"/>
      <c r="CB212" s="76"/>
      <c r="CC212" s="76"/>
      <c r="CD212" s="76"/>
      <c r="CE212" s="76"/>
      <c r="CF212" s="76"/>
    </row>
    <row r="213" spans="9:84" s="74" customFormat="1" ht="12.75" hidden="1"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6"/>
      <c r="CA213" s="76"/>
      <c r="CB213" s="76"/>
      <c r="CC213" s="76"/>
      <c r="CD213" s="76"/>
      <c r="CE213" s="76"/>
      <c r="CF213" s="76"/>
    </row>
    <row r="214" spans="9:84" s="74" customFormat="1" ht="12.75" hidden="1"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6"/>
      <c r="CA214" s="76"/>
      <c r="CB214" s="76"/>
      <c r="CC214" s="76"/>
      <c r="CD214" s="76"/>
      <c r="CE214" s="76"/>
      <c r="CF214" s="76"/>
    </row>
    <row r="215" spans="9:84" s="74" customFormat="1" ht="12.75" hidden="1"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6"/>
      <c r="CA215" s="76"/>
      <c r="CB215" s="76"/>
      <c r="CC215" s="76"/>
      <c r="CD215" s="76"/>
      <c r="CE215" s="76"/>
      <c r="CF215" s="76"/>
    </row>
    <row r="216" spans="9:84" s="74" customFormat="1" ht="12.75" hidden="1"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6"/>
      <c r="CA216" s="76"/>
      <c r="CB216" s="76"/>
      <c r="CC216" s="76"/>
      <c r="CD216" s="76"/>
      <c r="CE216" s="76"/>
      <c r="CF216" s="76"/>
    </row>
    <row r="217" spans="9:84" s="74" customFormat="1" ht="12.75" hidden="1"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6"/>
      <c r="CA217" s="76"/>
      <c r="CB217" s="76"/>
      <c r="CC217" s="76"/>
      <c r="CD217" s="76"/>
      <c r="CE217" s="76"/>
      <c r="CF217" s="76"/>
    </row>
    <row r="218" spans="9:84" s="74" customFormat="1" ht="12.75" hidden="1"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6"/>
      <c r="CA218" s="76"/>
      <c r="CB218" s="76"/>
      <c r="CC218" s="76"/>
      <c r="CD218" s="76"/>
      <c r="CE218" s="76"/>
      <c r="CF218" s="76"/>
    </row>
    <row r="219" spans="9:84" s="74" customFormat="1" ht="12.75" hidden="1"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6"/>
      <c r="CA219" s="76"/>
      <c r="CB219" s="76"/>
      <c r="CC219" s="76"/>
      <c r="CD219" s="76"/>
      <c r="CE219" s="76"/>
      <c r="CF219" s="76"/>
    </row>
    <row r="220" spans="9:84" s="74" customFormat="1" ht="12.75" hidden="1"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6"/>
      <c r="CA220" s="76"/>
      <c r="CB220" s="76"/>
      <c r="CC220" s="76"/>
      <c r="CD220" s="76"/>
      <c r="CE220" s="76"/>
      <c r="CF220" s="76"/>
    </row>
    <row r="221" spans="9:84" s="74" customFormat="1" ht="12.75" hidden="1"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6"/>
      <c r="CA221" s="76"/>
      <c r="CB221" s="76"/>
      <c r="CC221" s="76"/>
      <c r="CD221" s="76"/>
      <c r="CE221" s="76"/>
      <c r="CF221" s="76"/>
    </row>
    <row r="222" spans="9:84" s="74" customFormat="1" ht="12.75" hidden="1"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6"/>
      <c r="CA222" s="76"/>
      <c r="CB222" s="76"/>
      <c r="CC222" s="76"/>
      <c r="CD222" s="76"/>
      <c r="CE222" s="76"/>
      <c r="CF222" s="76"/>
    </row>
    <row r="223" spans="9:84" s="74" customFormat="1" ht="12.75" hidden="1"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6"/>
      <c r="CA223" s="76"/>
      <c r="CB223" s="76"/>
      <c r="CC223" s="76"/>
      <c r="CD223" s="76"/>
      <c r="CE223" s="76"/>
      <c r="CF223" s="76"/>
    </row>
    <row r="224" spans="9:84" s="74" customFormat="1" ht="12.75" hidden="1"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6"/>
      <c r="CA224" s="76"/>
      <c r="CB224" s="76"/>
      <c r="CC224" s="76"/>
      <c r="CD224" s="76"/>
      <c r="CE224" s="76"/>
      <c r="CF224" s="76"/>
    </row>
    <row r="225" spans="9:84" s="74" customFormat="1" ht="12.75" hidden="1"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6"/>
      <c r="CA225" s="76"/>
      <c r="CB225" s="76"/>
      <c r="CC225" s="76"/>
      <c r="CD225" s="76"/>
      <c r="CE225" s="76"/>
      <c r="CF225" s="76"/>
    </row>
    <row r="226" spans="9:84" s="74" customFormat="1" ht="12.75" hidden="1"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6"/>
      <c r="CA226" s="76"/>
      <c r="CB226" s="76"/>
      <c r="CC226" s="76"/>
      <c r="CD226" s="76"/>
      <c r="CE226" s="76"/>
      <c r="CF226" s="76"/>
    </row>
    <row r="227" spans="9:84" s="74" customFormat="1" ht="12.75" hidden="1"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6"/>
      <c r="CA227" s="76"/>
      <c r="CB227" s="76"/>
      <c r="CC227" s="76"/>
      <c r="CD227" s="76"/>
      <c r="CE227" s="76"/>
      <c r="CF227" s="76"/>
    </row>
    <row r="228" spans="9:84" s="74" customFormat="1" ht="12.75" hidden="1"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6"/>
      <c r="CA228" s="76"/>
      <c r="CB228" s="76"/>
      <c r="CC228" s="76"/>
      <c r="CD228" s="76"/>
      <c r="CE228" s="76"/>
      <c r="CF228" s="76"/>
    </row>
    <row r="229" spans="9:84" s="74" customFormat="1" ht="12.75" hidden="1"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6"/>
      <c r="CA229" s="76"/>
      <c r="CB229" s="76"/>
      <c r="CC229" s="76"/>
      <c r="CD229" s="76"/>
      <c r="CE229" s="76"/>
      <c r="CF229" s="76"/>
    </row>
    <row r="230" spans="9:84" s="74" customFormat="1" ht="12.75" hidden="1"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6"/>
      <c r="CA230" s="76"/>
      <c r="CB230" s="76"/>
      <c r="CC230" s="76"/>
      <c r="CD230" s="76"/>
      <c r="CE230" s="76"/>
      <c r="CF230" s="76"/>
    </row>
    <row r="231" spans="9:84" s="74" customFormat="1" ht="12.75" hidden="1"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6"/>
      <c r="CA231" s="76"/>
      <c r="CB231" s="76"/>
      <c r="CC231" s="76"/>
      <c r="CD231" s="76"/>
      <c r="CE231" s="76"/>
      <c r="CF231" s="76"/>
    </row>
    <row r="232" spans="9:84" s="74" customFormat="1" ht="12.75" hidden="1"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6"/>
      <c r="CA232" s="76"/>
      <c r="CB232" s="76"/>
      <c r="CC232" s="76"/>
      <c r="CD232" s="76"/>
      <c r="CE232" s="76"/>
      <c r="CF232" s="76"/>
    </row>
    <row r="233" spans="9:84" s="74" customFormat="1" ht="12.75" hidden="1"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6"/>
      <c r="CA233" s="76"/>
      <c r="CB233" s="76"/>
      <c r="CC233" s="76"/>
      <c r="CD233" s="76"/>
      <c r="CE233" s="76"/>
      <c r="CF233" s="76"/>
    </row>
    <row r="234" spans="9:84" s="74" customFormat="1" ht="12.75" hidden="1"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6"/>
      <c r="CA234" s="76"/>
      <c r="CB234" s="76"/>
      <c r="CC234" s="76"/>
      <c r="CD234" s="76"/>
      <c r="CE234" s="76"/>
      <c r="CF234" s="76"/>
    </row>
    <row r="235" spans="9:84" s="74" customFormat="1" ht="12.75" hidden="1"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6"/>
      <c r="CA235" s="76"/>
      <c r="CB235" s="76"/>
      <c r="CC235" s="76"/>
      <c r="CD235" s="76"/>
      <c r="CE235" s="76"/>
      <c r="CF235" s="76"/>
    </row>
    <row r="236" spans="9:84" s="74" customFormat="1" ht="12.75" hidden="1"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6"/>
      <c r="CA236" s="76"/>
      <c r="CB236" s="76"/>
      <c r="CC236" s="76"/>
      <c r="CD236" s="76"/>
      <c r="CE236" s="76"/>
      <c r="CF236" s="76"/>
    </row>
    <row r="237" spans="9:84" s="74" customFormat="1" ht="12.75" hidden="1"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6"/>
      <c r="CA237" s="76"/>
      <c r="CB237" s="76"/>
      <c r="CC237" s="76"/>
      <c r="CD237" s="76"/>
      <c r="CE237" s="76"/>
      <c r="CF237" s="76"/>
    </row>
    <row r="238" spans="9:84" s="74" customFormat="1" ht="12.75" hidden="1"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6"/>
      <c r="CA238" s="76"/>
      <c r="CB238" s="76"/>
      <c r="CC238" s="76"/>
      <c r="CD238" s="76"/>
      <c r="CE238" s="76"/>
      <c r="CF238" s="76"/>
    </row>
    <row r="239" spans="9:84" s="74" customFormat="1" ht="12.75" hidden="1"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6"/>
      <c r="CA239" s="76"/>
      <c r="CB239" s="76"/>
      <c r="CC239" s="76"/>
      <c r="CD239" s="76"/>
      <c r="CE239" s="76"/>
      <c r="CF239" s="76"/>
    </row>
    <row r="240" spans="9:84" s="74" customFormat="1" ht="12.75" hidden="1"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6"/>
      <c r="CA240" s="76"/>
      <c r="CB240" s="76"/>
      <c r="CC240" s="76"/>
      <c r="CD240" s="76"/>
      <c r="CE240" s="76"/>
      <c r="CF240" s="76"/>
    </row>
    <row r="241" spans="9:84" s="74" customFormat="1" ht="12.75" hidden="1"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6"/>
      <c r="CA241" s="76"/>
      <c r="CB241" s="76"/>
      <c r="CC241" s="76"/>
      <c r="CD241" s="76"/>
      <c r="CE241" s="76"/>
      <c r="CF241" s="76"/>
    </row>
    <row r="242" spans="9:84" s="74" customFormat="1" ht="12.75" hidden="1"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6"/>
      <c r="CA242" s="76"/>
      <c r="CB242" s="76"/>
      <c r="CC242" s="76"/>
      <c r="CD242" s="76"/>
      <c r="CE242" s="76"/>
      <c r="CF242" s="76"/>
    </row>
    <row r="243" spans="9:84" s="74" customFormat="1" ht="12.75" hidden="1"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6"/>
      <c r="CA243" s="76"/>
      <c r="CB243" s="76"/>
      <c r="CC243" s="76"/>
      <c r="CD243" s="76"/>
      <c r="CE243" s="76"/>
      <c r="CF243" s="76"/>
    </row>
    <row r="244" spans="9:84" s="74" customFormat="1" ht="12.75" hidden="1"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6"/>
      <c r="CA244" s="76"/>
      <c r="CB244" s="76"/>
      <c r="CC244" s="76"/>
      <c r="CD244" s="76"/>
      <c r="CE244" s="76"/>
      <c r="CF244" s="76"/>
    </row>
    <row r="245" spans="9:84" s="74" customFormat="1" ht="12.75" hidden="1"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6"/>
      <c r="CA245" s="76"/>
      <c r="CB245" s="76"/>
      <c r="CC245" s="76"/>
      <c r="CD245" s="76"/>
      <c r="CE245" s="76"/>
      <c r="CF245" s="76"/>
    </row>
    <row r="246" spans="9:84" s="74" customFormat="1" ht="12.75" hidden="1"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6"/>
      <c r="CA246" s="76"/>
      <c r="CB246" s="76"/>
      <c r="CC246" s="76"/>
      <c r="CD246" s="76"/>
      <c r="CE246" s="76"/>
      <c r="CF246" s="76"/>
    </row>
    <row r="247" spans="9:84" s="74" customFormat="1" ht="12.75" hidden="1"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6"/>
      <c r="CA247" s="76"/>
      <c r="CB247" s="76"/>
      <c r="CC247" s="76"/>
      <c r="CD247" s="76"/>
      <c r="CE247" s="76"/>
      <c r="CF247" s="76"/>
    </row>
    <row r="248" spans="9:84" s="74" customFormat="1" ht="12.75" hidden="1"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6"/>
      <c r="CA248" s="76"/>
      <c r="CB248" s="76"/>
      <c r="CC248" s="76"/>
      <c r="CD248" s="76"/>
      <c r="CE248" s="76"/>
      <c r="CF248" s="76"/>
    </row>
    <row r="249" spans="9:84" s="74" customFormat="1" ht="12.75" hidden="1"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6"/>
      <c r="CA249" s="76"/>
      <c r="CB249" s="76"/>
      <c r="CC249" s="76"/>
      <c r="CD249" s="76"/>
      <c r="CE249" s="76"/>
      <c r="CF249" s="76"/>
    </row>
    <row r="250" spans="9:84" s="74" customFormat="1" ht="12.75" hidden="1"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6"/>
      <c r="CA250" s="76"/>
      <c r="CB250" s="76"/>
      <c r="CC250" s="76"/>
      <c r="CD250" s="76"/>
      <c r="CE250" s="76"/>
      <c r="CF250" s="76"/>
    </row>
    <row r="251" spans="9:84" s="74" customFormat="1" ht="12.75" hidden="1"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6"/>
      <c r="CA251" s="76"/>
      <c r="CB251" s="76"/>
      <c r="CC251" s="76"/>
      <c r="CD251" s="76"/>
      <c r="CE251" s="76"/>
      <c r="CF251" s="76"/>
    </row>
    <row r="252" spans="9:84" s="74" customFormat="1" ht="12.75" hidden="1"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6"/>
      <c r="CA252" s="76"/>
      <c r="CB252" s="76"/>
      <c r="CC252" s="76"/>
      <c r="CD252" s="76"/>
      <c r="CE252" s="76"/>
      <c r="CF252" s="76"/>
    </row>
    <row r="253" spans="9:84" s="74" customFormat="1" ht="12.75" hidden="1"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6"/>
      <c r="CA253" s="76"/>
      <c r="CB253" s="76"/>
      <c r="CC253" s="76"/>
      <c r="CD253" s="76"/>
      <c r="CE253" s="76"/>
      <c r="CF253" s="76"/>
    </row>
    <row r="254" spans="9:84" s="74" customFormat="1" ht="12.75" hidden="1"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6"/>
      <c r="CA254" s="76"/>
      <c r="CB254" s="76"/>
      <c r="CC254" s="76"/>
      <c r="CD254" s="76"/>
      <c r="CE254" s="76"/>
      <c r="CF254" s="76"/>
    </row>
    <row r="255" spans="9:84" s="74" customFormat="1" ht="12.75" hidden="1"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6"/>
      <c r="CA255" s="76"/>
      <c r="CB255" s="76"/>
      <c r="CC255" s="76"/>
      <c r="CD255" s="76"/>
      <c r="CE255" s="76"/>
      <c r="CF255" s="76"/>
    </row>
    <row r="256" spans="9:84" s="74" customFormat="1" ht="12.75" hidden="1"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6"/>
      <c r="CA256" s="76"/>
      <c r="CB256" s="76"/>
      <c r="CC256" s="76"/>
      <c r="CD256" s="76"/>
      <c r="CE256" s="76"/>
      <c r="CF256" s="76"/>
    </row>
    <row r="257" spans="9:84" s="74" customFormat="1" ht="12.75" hidden="1"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6"/>
      <c r="CA257" s="76"/>
      <c r="CB257" s="76"/>
      <c r="CC257" s="76"/>
      <c r="CD257" s="76"/>
      <c r="CE257" s="76"/>
      <c r="CF257" s="76"/>
    </row>
    <row r="258" spans="9:84" s="74" customFormat="1" ht="12.75" hidden="1"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6"/>
      <c r="CA258" s="76"/>
      <c r="CB258" s="76"/>
      <c r="CC258" s="76"/>
      <c r="CD258" s="76"/>
      <c r="CE258" s="76"/>
      <c r="CF258" s="76"/>
    </row>
    <row r="259" spans="9:84" s="74" customFormat="1" ht="12.75" hidden="1"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6"/>
      <c r="CA259" s="76"/>
      <c r="CB259" s="76"/>
      <c r="CC259" s="76"/>
      <c r="CD259" s="76"/>
      <c r="CE259" s="76"/>
      <c r="CF259" s="76"/>
    </row>
    <row r="260" spans="9:84" s="74" customFormat="1" ht="12.75" hidden="1"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6"/>
      <c r="CA260" s="76"/>
      <c r="CB260" s="76"/>
      <c r="CC260" s="76"/>
      <c r="CD260" s="76"/>
      <c r="CE260" s="76"/>
      <c r="CF260" s="76"/>
    </row>
    <row r="261" spans="9:84" s="74" customFormat="1" ht="12.75" hidden="1"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6"/>
      <c r="CA261" s="76"/>
      <c r="CB261" s="76"/>
      <c r="CC261" s="76"/>
      <c r="CD261" s="76"/>
      <c r="CE261" s="76"/>
      <c r="CF261" s="76"/>
    </row>
    <row r="262" spans="9:84" s="74" customFormat="1" ht="12.75" hidden="1"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6"/>
      <c r="CA262" s="76"/>
      <c r="CB262" s="76"/>
      <c r="CC262" s="76"/>
      <c r="CD262" s="76"/>
      <c r="CE262" s="76"/>
      <c r="CF262" s="76"/>
    </row>
    <row r="263" spans="9:84" s="74" customFormat="1" ht="12.75" hidden="1"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6"/>
      <c r="CA263" s="76"/>
      <c r="CB263" s="76"/>
      <c r="CC263" s="76"/>
      <c r="CD263" s="76"/>
      <c r="CE263" s="76"/>
      <c r="CF263" s="76"/>
    </row>
    <row r="264" spans="9:84" s="74" customFormat="1" ht="12.75" hidden="1"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6"/>
      <c r="CA264" s="76"/>
      <c r="CB264" s="76"/>
      <c r="CC264" s="76"/>
      <c r="CD264" s="76"/>
      <c r="CE264" s="76"/>
      <c r="CF264" s="76"/>
    </row>
    <row r="265" spans="9:84" s="74" customFormat="1" ht="12.75" hidden="1"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6"/>
      <c r="CA265" s="76"/>
      <c r="CB265" s="76"/>
      <c r="CC265" s="76"/>
      <c r="CD265" s="76"/>
      <c r="CE265" s="76"/>
      <c r="CF265" s="76"/>
    </row>
    <row r="266" spans="9:84" s="74" customFormat="1" ht="12.75" hidden="1"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6"/>
      <c r="CA266" s="76"/>
      <c r="CB266" s="76"/>
      <c r="CC266" s="76"/>
      <c r="CD266" s="76"/>
      <c r="CE266" s="76"/>
      <c r="CF266" s="76"/>
    </row>
    <row r="267" spans="9:84" s="74" customFormat="1" ht="12.75" hidden="1"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6"/>
      <c r="CA267" s="76"/>
      <c r="CB267" s="76"/>
      <c r="CC267" s="76"/>
      <c r="CD267" s="76"/>
      <c r="CE267" s="76"/>
      <c r="CF267" s="76"/>
    </row>
    <row r="268" spans="9:84" s="74" customFormat="1" ht="12.75" hidden="1"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6"/>
      <c r="CA268" s="76"/>
      <c r="CB268" s="76"/>
      <c r="CC268" s="76"/>
      <c r="CD268" s="76"/>
      <c r="CE268" s="76"/>
      <c r="CF268" s="76"/>
    </row>
    <row r="269" spans="9:84" s="74" customFormat="1" ht="12.75" hidden="1"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6"/>
      <c r="CA269" s="76"/>
      <c r="CB269" s="76"/>
      <c r="CC269" s="76"/>
      <c r="CD269" s="76"/>
      <c r="CE269" s="76"/>
      <c r="CF269" s="76"/>
    </row>
    <row r="270" spans="9:84" s="74" customFormat="1" ht="12.75" hidden="1"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6"/>
      <c r="CA270" s="76"/>
      <c r="CB270" s="76"/>
      <c r="CC270" s="76"/>
      <c r="CD270" s="76"/>
      <c r="CE270" s="76"/>
      <c r="CF270" s="76"/>
    </row>
    <row r="271" spans="9:84" s="74" customFormat="1" ht="12.75" hidden="1"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6"/>
      <c r="CA271" s="76"/>
      <c r="CB271" s="76"/>
      <c r="CC271" s="76"/>
      <c r="CD271" s="76"/>
      <c r="CE271" s="76"/>
      <c r="CF271" s="76"/>
    </row>
    <row r="272" spans="9:84" s="74" customFormat="1" ht="12.75" hidden="1"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6"/>
      <c r="CA272" s="76"/>
      <c r="CB272" s="76"/>
      <c r="CC272" s="76"/>
      <c r="CD272" s="76"/>
      <c r="CE272" s="76"/>
      <c r="CF272" s="76"/>
    </row>
    <row r="273" spans="9:84" s="74" customFormat="1" ht="12.75" hidden="1"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6"/>
      <c r="CA273" s="76"/>
      <c r="CB273" s="76"/>
      <c r="CC273" s="76"/>
      <c r="CD273" s="76"/>
      <c r="CE273" s="76"/>
      <c r="CF273" s="76"/>
    </row>
    <row r="274" spans="9:84" s="74" customFormat="1" ht="12.75" hidden="1"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6"/>
      <c r="CA274" s="76"/>
      <c r="CB274" s="76"/>
      <c r="CC274" s="76"/>
      <c r="CD274" s="76"/>
      <c r="CE274" s="76"/>
      <c r="CF274" s="76"/>
    </row>
    <row r="275" spans="9:84" s="74" customFormat="1" ht="12.75" hidden="1"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6"/>
      <c r="CA275" s="76"/>
      <c r="CB275" s="76"/>
      <c r="CC275" s="76"/>
      <c r="CD275" s="76"/>
      <c r="CE275" s="76"/>
      <c r="CF275" s="76"/>
    </row>
    <row r="276" spans="9:84" s="74" customFormat="1" ht="12.75" hidden="1"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6"/>
      <c r="CA276" s="76"/>
      <c r="CB276" s="76"/>
      <c r="CC276" s="76"/>
      <c r="CD276" s="76"/>
      <c r="CE276" s="76"/>
      <c r="CF276" s="76"/>
    </row>
    <row r="277" spans="9:84" s="74" customFormat="1" ht="12.75" hidden="1"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6"/>
      <c r="CA277" s="76"/>
      <c r="CB277" s="76"/>
      <c r="CC277" s="76"/>
      <c r="CD277" s="76"/>
      <c r="CE277" s="76"/>
      <c r="CF277" s="76"/>
    </row>
    <row r="278" spans="9:84" s="74" customFormat="1" ht="12.75" hidden="1"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6"/>
      <c r="CA278" s="76"/>
      <c r="CB278" s="76"/>
      <c r="CC278" s="76"/>
      <c r="CD278" s="76"/>
      <c r="CE278" s="76"/>
      <c r="CF278" s="76"/>
    </row>
    <row r="279" spans="9:84" s="74" customFormat="1" ht="12.75" hidden="1"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6"/>
      <c r="CA279" s="76"/>
      <c r="CB279" s="76"/>
      <c r="CC279" s="76"/>
      <c r="CD279" s="76"/>
      <c r="CE279" s="76"/>
      <c r="CF279" s="76"/>
    </row>
    <row r="280" spans="9:84" s="74" customFormat="1" ht="12.75" hidden="1"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6"/>
      <c r="CA280" s="76"/>
      <c r="CB280" s="76"/>
      <c r="CC280" s="76"/>
      <c r="CD280" s="76"/>
      <c r="CE280" s="76"/>
      <c r="CF280" s="76"/>
    </row>
    <row r="281" spans="9:84" s="74" customFormat="1" ht="12.75" hidden="1"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6"/>
      <c r="CA281" s="76"/>
      <c r="CB281" s="76"/>
      <c r="CC281" s="76"/>
      <c r="CD281" s="76"/>
      <c r="CE281" s="76"/>
      <c r="CF281" s="76"/>
    </row>
    <row r="282" spans="9:84" s="74" customFormat="1" ht="12.75" hidden="1"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6"/>
      <c r="CA282" s="76"/>
      <c r="CB282" s="76"/>
      <c r="CC282" s="76"/>
      <c r="CD282" s="76"/>
      <c r="CE282" s="76"/>
      <c r="CF282" s="76"/>
    </row>
    <row r="283" spans="9:84" s="74" customFormat="1" ht="12.75" hidden="1"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6"/>
      <c r="CA283" s="76"/>
      <c r="CB283" s="76"/>
      <c r="CC283" s="76"/>
      <c r="CD283" s="76"/>
      <c r="CE283" s="76"/>
      <c r="CF283" s="76"/>
    </row>
    <row r="284" spans="9:84" s="74" customFormat="1" ht="12.75" hidden="1"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6"/>
      <c r="CA284" s="76"/>
      <c r="CB284" s="76"/>
      <c r="CC284" s="76"/>
      <c r="CD284" s="76"/>
      <c r="CE284" s="76"/>
      <c r="CF284" s="76"/>
    </row>
    <row r="285" spans="9:84" s="74" customFormat="1" ht="12.75" hidden="1"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6"/>
      <c r="CA285" s="76"/>
      <c r="CB285" s="76"/>
      <c r="CC285" s="76"/>
      <c r="CD285" s="76"/>
      <c r="CE285" s="76"/>
      <c r="CF285" s="76"/>
    </row>
    <row r="286" spans="9:84" s="74" customFormat="1" ht="12.75" hidden="1"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6"/>
      <c r="CA286" s="76"/>
      <c r="CB286" s="76"/>
      <c r="CC286" s="76"/>
      <c r="CD286" s="76"/>
      <c r="CE286" s="76"/>
      <c r="CF286" s="76"/>
    </row>
    <row r="287" spans="9:84" s="74" customFormat="1" ht="12.75" hidden="1"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6"/>
      <c r="CA287" s="76"/>
      <c r="CB287" s="76"/>
      <c r="CC287" s="76"/>
      <c r="CD287" s="76"/>
      <c r="CE287" s="76"/>
      <c r="CF287" s="76"/>
    </row>
    <row r="288" spans="9:84" s="74" customFormat="1" ht="12.75" hidden="1"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6"/>
      <c r="CA288" s="76"/>
      <c r="CB288" s="76"/>
      <c r="CC288" s="76"/>
      <c r="CD288" s="76"/>
      <c r="CE288" s="76"/>
      <c r="CF288" s="76"/>
    </row>
    <row r="289" spans="9:84" s="74" customFormat="1" ht="12.75" hidden="1"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6"/>
      <c r="CA289" s="76"/>
      <c r="CB289" s="76"/>
      <c r="CC289" s="76"/>
      <c r="CD289" s="76"/>
      <c r="CE289" s="76"/>
      <c r="CF289" s="76"/>
    </row>
    <row r="290" spans="9:84" s="74" customFormat="1" ht="12.75" hidden="1"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6"/>
      <c r="CA290" s="76"/>
      <c r="CB290" s="76"/>
      <c r="CC290" s="76"/>
      <c r="CD290" s="76"/>
      <c r="CE290" s="76"/>
      <c r="CF290" s="76"/>
    </row>
    <row r="291" spans="9:84" s="74" customFormat="1" ht="12.75" hidden="1"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6"/>
      <c r="CA291" s="76"/>
      <c r="CB291" s="76"/>
      <c r="CC291" s="76"/>
      <c r="CD291" s="76"/>
      <c r="CE291" s="76"/>
      <c r="CF291" s="76"/>
    </row>
    <row r="292" spans="9:84" s="74" customFormat="1" ht="12.75" hidden="1"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6"/>
      <c r="CA292" s="76"/>
      <c r="CB292" s="76"/>
      <c r="CC292" s="76"/>
      <c r="CD292" s="76"/>
      <c r="CE292" s="76"/>
      <c r="CF292" s="76"/>
    </row>
    <row r="293" spans="9:84" s="74" customFormat="1" ht="12.75" hidden="1"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6"/>
      <c r="CA293" s="76"/>
      <c r="CB293" s="76"/>
      <c r="CC293" s="76"/>
      <c r="CD293" s="76"/>
      <c r="CE293" s="76"/>
      <c r="CF293" s="76"/>
    </row>
    <row r="294" spans="9:84" s="74" customFormat="1" ht="12.75" hidden="1"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6"/>
      <c r="CA294" s="76"/>
      <c r="CB294" s="76"/>
      <c r="CC294" s="76"/>
      <c r="CD294" s="76"/>
      <c r="CE294" s="76"/>
      <c r="CF294" s="76"/>
    </row>
    <row r="295" spans="9:84" s="74" customFormat="1" ht="12.75" hidden="1"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6"/>
      <c r="CA295" s="76"/>
      <c r="CB295" s="76"/>
      <c r="CC295" s="76"/>
      <c r="CD295" s="76"/>
      <c r="CE295" s="76"/>
      <c r="CF295" s="76"/>
    </row>
    <row r="296" spans="9:84" s="74" customFormat="1" ht="12.75" hidden="1"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6"/>
      <c r="CA296" s="76"/>
      <c r="CB296" s="76"/>
      <c r="CC296" s="76"/>
      <c r="CD296" s="76"/>
      <c r="CE296" s="76"/>
      <c r="CF296" s="76"/>
    </row>
    <row r="297" spans="9:84" s="74" customFormat="1" ht="12.75" hidden="1"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6"/>
      <c r="CA297" s="76"/>
      <c r="CB297" s="76"/>
      <c r="CC297" s="76"/>
      <c r="CD297" s="76"/>
      <c r="CE297" s="76"/>
      <c r="CF297" s="76"/>
    </row>
    <row r="298" spans="9:84" s="74" customFormat="1" ht="12.75" hidden="1"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6"/>
      <c r="CA298" s="76"/>
      <c r="CB298" s="76"/>
      <c r="CC298" s="76"/>
      <c r="CD298" s="76"/>
      <c r="CE298" s="76"/>
      <c r="CF298" s="76"/>
    </row>
    <row r="299" spans="9:84" s="74" customFormat="1" ht="12.75" hidden="1"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6"/>
      <c r="CA299" s="76"/>
      <c r="CB299" s="76"/>
      <c r="CC299" s="76"/>
      <c r="CD299" s="76"/>
      <c r="CE299" s="76"/>
      <c r="CF299" s="76"/>
    </row>
    <row r="300" spans="9:84" s="74" customFormat="1" ht="12.75" hidden="1"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6"/>
      <c r="CA300" s="76"/>
      <c r="CB300" s="76"/>
      <c r="CC300" s="76"/>
      <c r="CD300" s="76"/>
      <c r="CE300" s="76"/>
      <c r="CF300" s="76"/>
    </row>
    <row r="301" spans="9:84" s="74" customFormat="1" ht="12.75" hidden="1"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6"/>
      <c r="CA301" s="76"/>
      <c r="CB301" s="76"/>
      <c r="CC301" s="76"/>
      <c r="CD301" s="76"/>
      <c r="CE301" s="76"/>
      <c r="CF301" s="76"/>
    </row>
    <row r="302" spans="9:84" s="74" customFormat="1" ht="12.75" hidden="1"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6"/>
      <c r="CA302" s="76"/>
      <c r="CB302" s="76"/>
      <c r="CC302" s="76"/>
      <c r="CD302" s="76"/>
      <c r="CE302" s="76"/>
      <c r="CF302" s="76"/>
    </row>
    <row r="303" spans="9:84" s="74" customFormat="1" ht="12.75" hidden="1"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6"/>
      <c r="CA303" s="76"/>
      <c r="CB303" s="76"/>
      <c r="CC303" s="76"/>
      <c r="CD303" s="76"/>
      <c r="CE303" s="76"/>
      <c r="CF303" s="76"/>
    </row>
    <row r="304" spans="9:84" s="74" customFormat="1" ht="12.75" hidden="1"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6"/>
      <c r="CA304" s="76"/>
      <c r="CB304" s="76"/>
      <c r="CC304" s="76"/>
      <c r="CD304" s="76"/>
      <c r="CE304" s="76"/>
      <c r="CF304" s="76"/>
    </row>
    <row r="305" spans="9:84" s="74" customFormat="1" ht="12.75" hidden="1"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6"/>
      <c r="CA305" s="76"/>
      <c r="CB305" s="76"/>
      <c r="CC305" s="76"/>
      <c r="CD305" s="76"/>
      <c r="CE305" s="76"/>
      <c r="CF305" s="76"/>
    </row>
    <row r="306" spans="9:84" s="74" customFormat="1" ht="12.75" hidden="1"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6"/>
      <c r="CA306" s="76"/>
      <c r="CB306" s="76"/>
      <c r="CC306" s="76"/>
      <c r="CD306" s="76"/>
      <c r="CE306" s="76"/>
      <c r="CF306" s="76"/>
    </row>
    <row r="307" spans="9:84" s="74" customFormat="1" ht="12.75" hidden="1"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6"/>
      <c r="CA307" s="76"/>
      <c r="CB307" s="76"/>
      <c r="CC307" s="76"/>
      <c r="CD307" s="76"/>
      <c r="CE307" s="76"/>
      <c r="CF307" s="76"/>
    </row>
    <row r="308" spans="9:84" s="74" customFormat="1" ht="12.75" hidden="1"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6"/>
      <c r="CA308" s="76"/>
      <c r="CB308" s="76"/>
      <c r="CC308" s="76"/>
      <c r="CD308" s="76"/>
      <c r="CE308" s="76"/>
      <c r="CF308" s="76"/>
    </row>
    <row r="309" spans="9:84" s="74" customFormat="1" ht="12.75" hidden="1"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6"/>
      <c r="CA309" s="76"/>
      <c r="CB309" s="76"/>
      <c r="CC309" s="76"/>
      <c r="CD309" s="76"/>
      <c r="CE309" s="76"/>
      <c r="CF309" s="76"/>
    </row>
    <row r="310" spans="9:84" s="74" customFormat="1" ht="12.75" hidden="1"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6"/>
      <c r="CA310" s="76"/>
      <c r="CB310" s="76"/>
      <c r="CC310" s="76"/>
      <c r="CD310" s="76"/>
      <c r="CE310" s="76"/>
      <c r="CF310" s="76"/>
    </row>
    <row r="311" spans="9:84" s="74" customFormat="1" ht="12.75" hidden="1"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6"/>
      <c r="CA311" s="76"/>
      <c r="CB311" s="76"/>
      <c r="CC311" s="76"/>
      <c r="CD311" s="76"/>
      <c r="CE311" s="76"/>
      <c r="CF311" s="76"/>
    </row>
    <row r="312" spans="9:84" s="74" customFormat="1" ht="12.75" hidden="1"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6"/>
      <c r="CA312" s="76"/>
      <c r="CB312" s="76"/>
      <c r="CC312" s="76"/>
      <c r="CD312" s="76"/>
      <c r="CE312" s="76"/>
      <c r="CF312" s="76"/>
    </row>
    <row r="313" spans="9:84" s="74" customFormat="1" ht="12.75" hidden="1"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6"/>
      <c r="CA313" s="76"/>
      <c r="CB313" s="76"/>
      <c r="CC313" s="76"/>
      <c r="CD313" s="76"/>
      <c r="CE313" s="76"/>
      <c r="CF313" s="76"/>
    </row>
    <row r="314" spans="9:84" s="74" customFormat="1" ht="12.75" hidden="1"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6"/>
      <c r="CA314" s="76"/>
      <c r="CB314" s="76"/>
      <c r="CC314" s="76"/>
      <c r="CD314" s="76"/>
      <c r="CE314" s="76"/>
      <c r="CF314" s="76"/>
    </row>
    <row r="315" spans="9:84" s="74" customFormat="1" ht="12.75" hidden="1"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6"/>
      <c r="CA315" s="76"/>
      <c r="CB315" s="76"/>
      <c r="CC315" s="76"/>
      <c r="CD315" s="76"/>
      <c r="CE315" s="76"/>
      <c r="CF315" s="76"/>
    </row>
    <row r="316" spans="9:84" s="74" customFormat="1" ht="12.75" hidden="1"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6"/>
      <c r="CA316" s="76"/>
      <c r="CB316" s="76"/>
      <c r="CC316" s="76"/>
      <c r="CD316" s="76"/>
      <c r="CE316" s="76"/>
      <c r="CF316" s="76"/>
    </row>
    <row r="317" spans="9:84" s="74" customFormat="1" ht="12.75" hidden="1"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6"/>
      <c r="CA317" s="76"/>
      <c r="CB317" s="76"/>
      <c r="CC317" s="76"/>
      <c r="CD317" s="76"/>
      <c r="CE317" s="76"/>
      <c r="CF317" s="76"/>
    </row>
    <row r="318" spans="9:84" s="74" customFormat="1" ht="12.75" hidden="1"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6"/>
      <c r="CA318" s="76"/>
      <c r="CB318" s="76"/>
      <c r="CC318" s="76"/>
      <c r="CD318" s="76"/>
      <c r="CE318" s="76"/>
      <c r="CF318" s="76"/>
    </row>
    <row r="319" spans="9:84" s="74" customFormat="1" ht="12.75" hidden="1"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6"/>
      <c r="CA319" s="76"/>
      <c r="CB319" s="76"/>
      <c r="CC319" s="76"/>
      <c r="CD319" s="76"/>
      <c r="CE319" s="76"/>
      <c r="CF319" s="76"/>
    </row>
    <row r="320" spans="9:84" s="74" customFormat="1" ht="12.75" hidden="1"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6"/>
      <c r="CA320" s="76"/>
      <c r="CB320" s="76"/>
      <c r="CC320" s="76"/>
      <c r="CD320" s="76"/>
      <c r="CE320" s="76"/>
      <c r="CF320" s="76"/>
    </row>
    <row r="321" spans="9:84" s="74" customFormat="1" ht="12.75" hidden="1"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6"/>
      <c r="CA321" s="76"/>
      <c r="CB321" s="76"/>
      <c r="CC321" s="76"/>
      <c r="CD321" s="76"/>
      <c r="CE321" s="76"/>
      <c r="CF321" s="76"/>
    </row>
    <row r="322" spans="9:84" s="74" customFormat="1" ht="12.75" hidden="1"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6"/>
      <c r="CA322" s="76"/>
      <c r="CB322" s="76"/>
      <c r="CC322" s="76"/>
      <c r="CD322" s="76"/>
      <c r="CE322" s="76"/>
      <c r="CF322" s="76"/>
    </row>
    <row r="323" spans="9:84" s="74" customFormat="1" ht="12.75" hidden="1"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6"/>
      <c r="CA323" s="76"/>
      <c r="CB323" s="76"/>
      <c r="CC323" s="76"/>
      <c r="CD323" s="76"/>
      <c r="CE323" s="76"/>
      <c r="CF323" s="76"/>
    </row>
    <row r="324" spans="9:84" s="74" customFormat="1" ht="12.75" hidden="1"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6"/>
      <c r="CA324" s="76"/>
      <c r="CB324" s="76"/>
      <c r="CC324" s="76"/>
      <c r="CD324" s="76"/>
      <c r="CE324" s="76"/>
      <c r="CF324" s="76"/>
    </row>
    <row r="325" spans="9:84" s="74" customFormat="1" ht="12.75" hidden="1"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6"/>
      <c r="CA325" s="76"/>
      <c r="CB325" s="76"/>
      <c r="CC325" s="76"/>
      <c r="CD325" s="76"/>
      <c r="CE325" s="76"/>
      <c r="CF325" s="76"/>
    </row>
    <row r="326" spans="9:84" s="74" customFormat="1" ht="12.75" hidden="1"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6"/>
      <c r="CA326" s="76"/>
      <c r="CB326" s="76"/>
      <c r="CC326" s="76"/>
      <c r="CD326" s="76"/>
      <c r="CE326" s="76"/>
      <c r="CF326" s="76"/>
    </row>
    <row r="327" spans="9:84" s="74" customFormat="1" ht="12.75" hidden="1"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6"/>
      <c r="CA327" s="76"/>
      <c r="CB327" s="76"/>
      <c r="CC327" s="76"/>
      <c r="CD327" s="76"/>
      <c r="CE327" s="76"/>
      <c r="CF327" s="76"/>
    </row>
    <row r="328" spans="9:84" s="74" customFormat="1" ht="12.75" hidden="1"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6"/>
      <c r="CA328" s="76"/>
      <c r="CB328" s="76"/>
      <c r="CC328" s="76"/>
      <c r="CD328" s="76"/>
      <c r="CE328" s="76"/>
      <c r="CF328" s="76"/>
    </row>
    <row r="329" spans="9:84" s="74" customFormat="1" ht="12.75" hidden="1"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6"/>
      <c r="CA329" s="76"/>
      <c r="CB329" s="76"/>
      <c r="CC329" s="76"/>
      <c r="CD329" s="76"/>
      <c r="CE329" s="76"/>
      <c r="CF329" s="76"/>
    </row>
    <row r="330" spans="9:84" s="74" customFormat="1" ht="12.75" hidden="1"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6"/>
      <c r="CA330" s="76"/>
      <c r="CB330" s="76"/>
      <c r="CC330" s="76"/>
      <c r="CD330" s="76"/>
      <c r="CE330" s="76"/>
      <c r="CF330" s="76"/>
    </row>
    <row r="331" spans="9:84" s="74" customFormat="1" ht="12.75" hidden="1"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6"/>
      <c r="CA331" s="76"/>
      <c r="CB331" s="76"/>
      <c r="CC331" s="76"/>
      <c r="CD331" s="76"/>
      <c r="CE331" s="76"/>
      <c r="CF331" s="76"/>
    </row>
    <row r="332" spans="9:84" s="74" customFormat="1" ht="12.75" hidden="1"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6"/>
      <c r="CA332" s="76"/>
      <c r="CB332" s="76"/>
      <c r="CC332" s="76"/>
      <c r="CD332" s="76"/>
      <c r="CE332" s="76"/>
      <c r="CF332" s="76"/>
    </row>
    <row r="333" spans="9:84" s="74" customFormat="1" ht="12.75" hidden="1"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6"/>
      <c r="CA333" s="76"/>
      <c r="CB333" s="76"/>
      <c r="CC333" s="76"/>
      <c r="CD333" s="76"/>
      <c r="CE333" s="76"/>
      <c r="CF333" s="76"/>
    </row>
    <row r="334" spans="9:84" s="74" customFormat="1" ht="12.75" hidden="1"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6"/>
      <c r="CA334" s="76"/>
      <c r="CB334" s="76"/>
      <c r="CC334" s="76"/>
      <c r="CD334" s="76"/>
      <c r="CE334" s="76"/>
      <c r="CF334" s="76"/>
    </row>
    <row r="335" spans="9:84" s="74" customFormat="1" ht="12.75" hidden="1"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6"/>
      <c r="CA335" s="76"/>
      <c r="CB335" s="76"/>
      <c r="CC335" s="76"/>
      <c r="CD335" s="76"/>
      <c r="CE335" s="76"/>
      <c r="CF335" s="76"/>
    </row>
    <row r="336" spans="9:84" s="74" customFormat="1" ht="12.75" hidden="1"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6"/>
      <c r="CA336" s="76"/>
      <c r="CB336" s="76"/>
      <c r="CC336" s="76"/>
      <c r="CD336" s="76"/>
      <c r="CE336" s="76"/>
      <c r="CF336" s="76"/>
    </row>
    <row r="337" spans="9:84" s="74" customFormat="1" ht="12.75" hidden="1"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6"/>
      <c r="CA337" s="76"/>
      <c r="CB337" s="76"/>
      <c r="CC337" s="76"/>
      <c r="CD337" s="76"/>
      <c r="CE337" s="76"/>
      <c r="CF337" s="76"/>
    </row>
    <row r="338" spans="9:84" s="74" customFormat="1" ht="12.75" hidden="1"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6"/>
      <c r="CA338" s="76"/>
      <c r="CB338" s="76"/>
      <c r="CC338" s="76"/>
      <c r="CD338" s="76"/>
      <c r="CE338" s="76"/>
      <c r="CF338" s="76"/>
    </row>
    <row r="339" spans="9:84" s="74" customFormat="1" ht="12.75" hidden="1"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6"/>
      <c r="CA339" s="76"/>
      <c r="CB339" s="76"/>
      <c r="CC339" s="76"/>
      <c r="CD339" s="76"/>
      <c r="CE339" s="76"/>
      <c r="CF339" s="76"/>
    </row>
    <row r="340" spans="9:84" s="74" customFormat="1" ht="12.75" hidden="1"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6"/>
      <c r="CA340" s="76"/>
      <c r="CB340" s="76"/>
      <c r="CC340" s="76"/>
      <c r="CD340" s="76"/>
      <c r="CE340" s="76"/>
      <c r="CF340" s="76"/>
    </row>
    <row r="341" spans="9:84" s="74" customFormat="1" ht="12.75" hidden="1"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6"/>
      <c r="CA341" s="76"/>
      <c r="CB341" s="76"/>
      <c r="CC341" s="76"/>
      <c r="CD341" s="76"/>
      <c r="CE341" s="76"/>
      <c r="CF341" s="76"/>
    </row>
    <row r="342" spans="9:84" s="74" customFormat="1" ht="12.75" hidden="1"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6"/>
      <c r="CA342" s="76"/>
      <c r="CB342" s="76"/>
      <c r="CC342" s="76"/>
      <c r="CD342" s="76"/>
      <c r="CE342" s="76"/>
      <c r="CF342" s="76"/>
    </row>
    <row r="343" spans="9:84" s="74" customFormat="1" ht="12.75" hidden="1"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6"/>
      <c r="CA343" s="76"/>
      <c r="CB343" s="76"/>
      <c r="CC343" s="76"/>
      <c r="CD343" s="76"/>
      <c r="CE343" s="76"/>
      <c r="CF343" s="76"/>
    </row>
    <row r="344" spans="9:84" s="74" customFormat="1" ht="12.75" hidden="1"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6"/>
      <c r="CA344" s="76"/>
      <c r="CB344" s="76"/>
      <c r="CC344" s="76"/>
      <c r="CD344" s="76"/>
      <c r="CE344" s="76"/>
      <c r="CF344" s="76"/>
    </row>
    <row r="345" spans="9:84" s="74" customFormat="1" ht="12.75" hidden="1"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6"/>
      <c r="CA345" s="76"/>
      <c r="CB345" s="76"/>
      <c r="CC345" s="76"/>
      <c r="CD345" s="76"/>
      <c r="CE345" s="76"/>
      <c r="CF345" s="76"/>
    </row>
    <row r="346" spans="9:84" s="74" customFormat="1" ht="12.75" hidden="1"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6"/>
      <c r="CA346" s="76"/>
      <c r="CB346" s="76"/>
      <c r="CC346" s="76"/>
      <c r="CD346" s="76"/>
      <c r="CE346" s="76"/>
      <c r="CF346" s="76"/>
    </row>
    <row r="347" spans="9:84" s="74" customFormat="1" ht="12.75" hidden="1"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6"/>
      <c r="CA347" s="76"/>
      <c r="CB347" s="76"/>
      <c r="CC347" s="76"/>
      <c r="CD347" s="76"/>
      <c r="CE347" s="76"/>
      <c r="CF347" s="76"/>
    </row>
    <row r="348" spans="9:84" s="74" customFormat="1" ht="12.75" hidden="1"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6"/>
      <c r="CA348" s="76"/>
      <c r="CB348" s="76"/>
      <c r="CC348" s="76"/>
      <c r="CD348" s="76"/>
      <c r="CE348" s="76"/>
      <c r="CF348" s="76"/>
    </row>
    <row r="349" spans="9:84" s="74" customFormat="1" ht="12.75" hidden="1"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6"/>
      <c r="CA349" s="76"/>
      <c r="CB349" s="76"/>
      <c r="CC349" s="76"/>
      <c r="CD349" s="76"/>
      <c r="CE349" s="76"/>
      <c r="CF349" s="76"/>
    </row>
    <row r="350" spans="9:84" s="74" customFormat="1" ht="12.75" hidden="1"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6"/>
      <c r="CA350" s="76"/>
      <c r="CB350" s="76"/>
      <c r="CC350" s="76"/>
      <c r="CD350" s="76"/>
      <c r="CE350" s="76"/>
      <c r="CF350" s="76"/>
    </row>
    <row r="351" spans="9:84" s="74" customFormat="1" ht="12.75" hidden="1"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6"/>
      <c r="CA351" s="76"/>
      <c r="CB351" s="76"/>
      <c r="CC351" s="76"/>
      <c r="CD351" s="76"/>
      <c r="CE351" s="76"/>
      <c r="CF351" s="76"/>
    </row>
    <row r="352" spans="9:84" s="74" customFormat="1" ht="12.75" hidden="1"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6"/>
      <c r="CA352" s="76"/>
      <c r="CB352" s="76"/>
      <c r="CC352" s="76"/>
      <c r="CD352" s="76"/>
      <c r="CE352" s="76"/>
      <c r="CF352" s="76"/>
    </row>
    <row r="353" spans="9:84" s="74" customFormat="1" ht="12.75" hidden="1"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6"/>
      <c r="CA353" s="76"/>
      <c r="CB353" s="76"/>
      <c r="CC353" s="76"/>
      <c r="CD353" s="76"/>
      <c r="CE353" s="76"/>
      <c r="CF353" s="76"/>
    </row>
    <row r="354" spans="9:84" s="74" customFormat="1" ht="12.75" hidden="1"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6"/>
      <c r="CA354" s="76"/>
      <c r="CB354" s="76"/>
      <c r="CC354" s="76"/>
      <c r="CD354" s="76"/>
      <c r="CE354" s="76"/>
      <c r="CF354" s="76"/>
    </row>
    <row r="355" spans="9:84" s="74" customFormat="1" ht="12.75" hidden="1"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6"/>
      <c r="CA355" s="76"/>
      <c r="CB355" s="76"/>
      <c r="CC355" s="76"/>
      <c r="CD355" s="76"/>
      <c r="CE355" s="76"/>
      <c r="CF355" s="76"/>
    </row>
    <row r="356" spans="9:84" s="74" customFormat="1" ht="12.75" hidden="1"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6"/>
      <c r="CA356" s="76"/>
      <c r="CB356" s="76"/>
      <c r="CC356" s="76"/>
      <c r="CD356" s="76"/>
      <c r="CE356" s="76"/>
      <c r="CF356" s="76"/>
    </row>
    <row r="357" spans="9:84" s="74" customFormat="1" ht="12.75" hidden="1"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6"/>
      <c r="CA357" s="76"/>
      <c r="CB357" s="76"/>
      <c r="CC357" s="76"/>
      <c r="CD357" s="76"/>
      <c r="CE357" s="76"/>
      <c r="CF357" s="76"/>
    </row>
    <row r="358" spans="9:84" s="74" customFormat="1" ht="12.75" hidden="1"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6"/>
      <c r="CA358" s="76"/>
      <c r="CB358" s="76"/>
      <c r="CC358" s="76"/>
      <c r="CD358" s="76"/>
      <c r="CE358" s="76"/>
      <c r="CF358" s="76"/>
    </row>
    <row r="359" spans="9:84" s="74" customFormat="1" ht="12.75" hidden="1"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6"/>
      <c r="CA359" s="76"/>
      <c r="CB359" s="76"/>
      <c r="CC359" s="76"/>
      <c r="CD359" s="76"/>
      <c r="CE359" s="76"/>
      <c r="CF359" s="76"/>
    </row>
    <row r="360" spans="9:84" s="74" customFormat="1" ht="12.75" hidden="1"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6"/>
      <c r="CA360" s="76"/>
      <c r="CB360" s="76"/>
      <c r="CC360" s="76"/>
      <c r="CD360" s="76"/>
      <c r="CE360" s="76"/>
      <c r="CF360" s="76"/>
    </row>
    <row r="361" spans="9:84" s="74" customFormat="1" ht="12.75" hidden="1"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6"/>
      <c r="CA361" s="76"/>
      <c r="CB361" s="76"/>
      <c r="CC361" s="76"/>
      <c r="CD361" s="76"/>
      <c r="CE361" s="76"/>
      <c r="CF361" s="76"/>
    </row>
    <row r="362" spans="9:84" s="74" customFormat="1" ht="12.75" hidden="1"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6"/>
      <c r="CA362" s="76"/>
      <c r="CB362" s="76"/>
      <c r="CC362" s="76"/>
      <c r="CD362" s="76"/>
      <c r="CE362" s="76"/>
      <c r="CF362" s="76"/>
    </row>
    <row r="363" spans="9:84" s="74" customFormat="1" ht="12.75" hidden="1"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6"/>
      <c r="CA363" s="76"/>
      <c r="CB363" s="76"/>
      <c r="CC363" s="76"/>
      <c r="CD363" s="76"/>
      <c r="CE363" s="76"/>
      <c r="CF363" s="76"/>
    </row>
    <row r="364" spans="9:84" s="74" customFormat="1" ht="12.75" hidden="1"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6"/>
      <c r="CA364" s="76"/>
      <c r="CB364" s="76"/>
      <c r="CC364" s="76"/>
      <c r="CD364" s="76"/>
      <c r="CE364" s="76"/>
      <c r="CF364" s="76"/>
    </row>
    <row r="365" spans="9:84" s="74" customFormat="1" ht="12.75" hidden="1"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6"/>
      <c r="CA365" s="76"/>
      <c r="CB365" s="76"/>
      <c r="CC365" s="76"/>
      <c r="CD365" s="76"/>
      <c r="CE365" s="76"/>
      <c r="CF365" s="76"/>
    </row>
    <row r="366" spans="9:84" s="74" customFormat="1" ht="12.75" hidden="1"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6"/>
      <c r="CA366" s="76"/>
      <c r="CB366" s="76"/>
      <c r="CC366" s="76"/>
      <c r="CD366" s="76"/>
      <c r="CE366" s="76"/>
      <c r="CF366" s="76"/>
    </row>
    <row r="367" spans="9:84" s="74" customFormat="1" ht="12.75" hidden="1"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6"/>
      <c r="CA367" s="76"/>
      <c r="CB367" s="76"/>
      <c r="CC367" s="76"/>
      <c r="CD367" s="76"/>
      <c r="CE367" s="76"/>
      <c r="CF367" s="76"/>
    </row>
    <row r="368" spans="9:84" s="74" customFormat="1" ht="12.75" hidden="1"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6"/>
      <c r="CA368" s="76"/>
      <c r="CB368" s="76"/>
      <c r="CC368" s="76"/>
      <c r="CD368" s="76"/>
      <c r="CE368" s="76"/>
      <c r="CF368" s="76"/>
    </row>
    <row r="369" spans="9:84" s="74" customFormat="1" ht="12.75" hidden="1"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6"/>
      <c r="CA369" s="76"/>
      <c r="CB369" s="76"/>
      <c r="CC369" s="76"/>
      <c r="CD369" s="76"/>
      <c r="CE369" s="76"/>
      <c r="CF369" s="76"/>
    </row>
    <row r="370" spans="9:84" s="74" customFormat="1" ht="12.75" hidden="1"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6"/>
      <c r="CA370" s="76"/>
      <c r="CB370" s="76"/>
      <c r="CC370" s="76"/>
      <c r="CD370" s="76"/>
      <c r="CE370" s="76"/>
      <c r="CF370" s="76"/>
    </row>
    <row r="371" spans="9:84" s="74" customFormat="1" ht="12.75" hidden="1"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6"/>
      <c r="CA371" s="76"/>
      <c r="CB371" s="76"/>
      <c r="CC371" s="76"/>
      <c r="CD371" s="76"/>
      <c r="CE371" s="76"/>
      <c r="CF371" s="76"/>
    </row>
    <row r="372" spans="9:84" s="74" customFormat="1" ht="12.75" hidden="1"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6"/>
      <c r="CA372" s="76"/>
      <c r="CB372" s="76"/>
      <c r="CC372" s="76"/>
      <c r="CD372" s="76"/>
      <c r="CE372" s="76"/>
      <c r="CF372" s="76"/>
    </row>
    <row r="373" spans="9:84" s="74" customFormat="1" ht="12.75" hidden="1"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6"/>
      <c r="CA373" s="76"/>
      <c r="CB373" s="76"/>
      <c r="CC373" s="76"/>
      <c r="CD373" s="76"/>
      <c r="CE373" s="76"/>
      <c r="CF373" s="76"/>
    </row>
    <row r="374" spans="9:84" s="74" customFormat="1" ht="12.75" hidden="1"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6"/>
      <c r="CA374" s="76"/>
      <c r="CB374" s="76"/>
      <c r="CC374" s="76"/>
      <c r="CD374" s="76"/>
      <c r="CE374" s="76"/>
      <c r="CF374" s="76"/>
    </row>
    <row r="375" spans="9:84" s="74" customFormat="1" ht="12.75" hidden="1"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6"/>
      <c r="CA375" s="76"/>
      <c r="CB375" s="76"/>
      <c r="CC375" s="76"/>
      <c r="CD375" s="76"/>
      <c r="CE375" s="76"/>
      <c r="CF375" s="76"/>
    </row>
    <row r="376" spans="9:84" s="74" customFormat="1" ht="12.75" hidden="1"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6"/>
      <c r="CA376" s="76"/>
      <c r="CB376" s="76"/>
      <c r="CC376" s="76"/>
      <c r="CD376" s="76"/>
      <c r="CE376" s="76"/>
      <c r="CF376" s="76"/>
    </row>
    <row r="377" spans="9:84" s="74" customFormat="1" ht="12.75" hidden="1"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6"/>
      <c r="CA377" s="76"/>
      <c r="CB377" s="76"/>
      <c r="CC377" s="76"/>
      <c r="CD377" s="76"/>
      <c r="CE377" s="76"/>
      <c r="CF377" s="76"/>
    </row>
    <row r="378" spans="9:84" s="74" customFormat="1" ht="12.75" hidden="1"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6"/>
      <c r="CA378" s="76"/>
      <c r="CB378" s="76"/>
      <c r="CC378" s="76"/>
      <c r="CD378" s="76"/>
      <c r="CE378" s="76"/>
      <c r="CF378" s="76"/>
    </row>
    <row r="379" spans="9:84" s="74" customFormat="1" ht="12.75" hidden="1"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6"/>
      <c r="CA379" s="76"/>
      <c r="CB379" s="76"/>
      <c r="CC379" s="76"/>
      <c r="CD379" s="76"/>
      <c r="CE379" s="76"/>
      <c r="CF379" s="76"/>
    </row>
    <row r="380" spans="9:84" s="74" customFormat="1" ht="12.75" hidden="1"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6"/>
      <c r="CA380" s="76"/>
      <c r="CB380" s="76"/>
      <c r="CC380" s="76"/>
      <c r="CD380" s="76"/>
      <c r="CE380" s="76"/>
      <c r="CF380" s="76"/>
    </row>
    <row r="381" spans="9:84" s="74" customFormat="1" ht="12.75" hidden="1"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6"/>
      <c r="CA381" s="76"/>
      <c r="CB381" s="76"/>
      <c r="CC381" s="76"/>
      <c r="CD381" s="76"/>
      <c r="CE381" s="76"/>
      <c r="CF381" s="76"/>
    </row>
    <row r="382" spans="9:84" s="74" customFormat="1" ht="12.75" hidden="1"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6"/>
      <c r="CA382" s="76"/>
      <c r="CB382" s="76"/>
      <c r="CC382" s="76"/>
      <c r="CD382" s="76"/>
      <c r="CE382" s="76"/>
      <c r="CF382" s="76"/>
    </row>
    <row r="383" spans="9:84" s="74" customFormat="1" ht="12.75" hidden="1"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6"/>
      <c r="CA383" s="76"/>
      <c r="CB383" s="76"/>
      <c r="CC383" s="76"/>
      <c r="CD383" s="76"/>
      <c r="CE383" s="76"/>
      <c r="CF383" s="76"/>
    </row>
    <row r="384" spans="9:84" s="74" customFormat="1" ht="12.75" hidden="1"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6"/>
      <c r="CA384" s="76"/>
      <c r="CB384" s="76"/>
      <c r="CC384" s="76"/>
      <c r="CD384" s="76"/>
      <c r="CE384" s="76"/>
      <c r="CF384" s="76"/>
    </row>
    <row r="385" spans="9:84" s="74" customFormat="1" ht="12.75" hidden="1"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6"/>
      <c r="CA385" s="76"/>
      <c r="CB385" s="76"/>
      <c r="CC385" s="76"/>
      <c r="CD385" s="76"/>
      <c r="CE385" s="76"/>
      <c r="CF385" s="76"/>
    </row>
    <row r="386" spans="9:84" s="74" customFormat="1" ht="12.75" hidden="1"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6"/>
      <c r="CA386" s="76"/>
      <c r="CB386" s="76"/>
      <c r="CC386" s="76"/>
      <c r="CD386" s="76"/>
      <c r="CE386" s="76"/>
      <c r="CF386" s="76"/>
    </row>
    <row r="387" spans="9:84" s="74" customFormat="1" ht="12.75" hidden="1"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6"/>
      <c r="CA387" s="76"/>
      <c r="CB387" s="76"/>
      <c r="CC387" s="76"/>
      <c r="CD387" s="76"/>
      <c r="CE387" s="76"/>
      <c r="CF387" s="76"/>
    </row>
    <row r="388" spans="9:84" s="74" customFormat="1" ht="12.75" hidden="1"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6"/>
      <c r="CA388" s="76"/>
      <c r="CB388" s="76"/>
      <c r="CC388" s="76"/>
      <c r="CD388" s="76"/>
      <c r="CE388" s="76"/>
      <c r="CF388" s="76"/>
    </row>
    <row r="389" spans="9:84" s="74" customFormat="1" ht="12.75" hidden="1"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6"/>
      <c r="CA389" s="76"/>
      <c r="CB389" s="76"/>
      <c r="CC389" s="76"/>
      <c r="CD389" s="76"/>
      <c r="CE389" s="76"/>
      <c r="CF389" s="76"/>
    </row>
    <row r="390" spans="9:84" s="74" customFormat="1" ht="12.75" hidden="1"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6"/>
      <c r="CA390" s="76"/>
      <c r="CB390" s="76"/>
      <c r="CC390" s="76"/>
      <c r="CD390" s="76"/>
      <c r="CE390" s="76"/>
      <c r="CF390" s="76"/>
    </row>
    <row r="391" spans="9:84" s="74" customFormat="1" ht="12.75" hidden="1"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6"/>
      <c r="CA391" s="76"/>
      <c r="CB391" s="76"/>
      <c r="CC391" s="76"/>
      <c r="CD391" s="76"/>
      <c r="CE391" s="76"/>
      <c r="CF391" s="76"/>
    </row>
    <row r="392" spans="9:84" s="74" customFormat="1" ht="12.75" hidden="1"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6"/>
      <c r="CA392" s="76"/>
      <c r="CB392" s="76"/>
      <c r="CC392" s="76"/>
      <c r="CD392" s="76"/>
      <c r="CE392" s="76"/>
      <c r="CF392" s="76"/>
    </row>
    <row r="393" spans="9:84" s="74" customFormat="1" ht="12.75" hidden="1"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6"/>
      <c r="CA393" s="76"/>
      <c r="CB393" s="76"/>
      <c r="CC393" s="76"/>
      <c r="CD393" s="76"/>
      <c r="CE393" s="76"/>
      <c r="CF393" s="76"/>
    </row>
    <row r="394" spans="9:84" s="74" customFormat="1" ht="12.75" hidden="1"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6"/>
      <c r="CA394" s="76"/>
      <c r="CB394" s="76"/>
      <c r="CC394" s="76"/>
      <c r="CD394" s="76"/>
      <c r="CE394" s="76"/>
      <c r="CF394" s="76"/>
    </row>
    <row r="395" spans="9:84" s="74" customFormat="1" ht="12.75" hidden="1"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6"/>
      <c r="CA395" s="76"/>
      <c r="CB395" s="76"/>
      <c r="CC395" s="76"/>
      <c r="CD395" s="76"/>
      <c r="CE395" s="76"/>
      <c r="CF395" s="76"/>
    </row>
    <row r="396" spans="9:84" s="74" customFormat="1" ht="12.75" hidden="1"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6"/>
      <c r="CA396" s="76"/>
      <c r="CB396" s="76"/>
      <c r="CC396" s="76"/>
      <c r="CD396" s="76"/>
      <c r="CE396" s="76"/>
      <c r="CF396" s="76"/>
    </row>
    <row r="397" spans="9:84" s="74" customFormat="1" ht="12.75" hidden="1"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6"/>
      <c r="CA397" s="76"/>
      <c r="CB397" s="76"/>
      <c r="CC397" s="76"/>
      <c r="CD397" s="76"/>
      <c r="CE397" s="76"/>
      <c r="CF397" s="76"/>
    </row>
    <row r="398" spans="9:84" s="74" customFormat="1" ht="12.75" hidden="1"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6"/>
      <c r="CA398" s="76"/>
      <c r="CB398" s="76"/>
      <c r="CC398" s="76"/>
      <c r="CD398" s="76"/>
      <c r="CE398" s="76"/>
      <c r="CF398" s="76"/>
    </row>
    <row r="399" spans="9:84" s="74" customFormat="1" ht="12.75" hidden="1"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6"/>
      <c r="CA399" s="76"/>
      <c r="CB399" s="76"/>
      <c r="CC399" s="76"/>
      <c r="CD399" s="76"/>
      <c r="CE399" s="76"/>
      <c r="CF399" s="76"/>
    </row>
    <row r="400" spans="9:84" s="74" customFormat="1" ht="12.75" hidden="1"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6"/>
      <c r="CA400" s="76"/>
      <c r="CB400" s="76"/>
      <c r="CC400" s="76"/>
      <c r="CD400" s="76"/>
      <c r="CE400" s="76"/>
      <c r="CF400" s="76"/>
    </row>
    <row r="401" spans="9:84" s="74" customFormat="1" ht="12.75" hidden="1"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6"/>
      <c r="CA401" s="76"/>
      <c r="CB401" s="76"/>
      <c r="CC401" s="76"/>
      <c r="CD401" s="76"/>
      <c r="CE401" s="76"/>
      <c r="CF401" s="76"/>
    </row>
    <row r="402" spans="9:84" s="74" customFormat="1" ht="12.75" hidden="1"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6"/>
      <c r="CA402" s="76"/>
      <c r="CB402" s="76"/>
      <c r="CC402" s="76"/>
      <c r="CD402" s="76"/>
      <c r="CE402" s="76"/>
      <c r="CF402" s="76"/>
    </row>
    <row r="403" spans="9:84" s="74" customFormat="1" ht="12.75" hidden="1"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6"/>
      <c r="CA403" s="76"/>
      <c r="CB403" s="76"/>
      <c r="CC403" s="76"/>
      <c r="CD403" s="76"/>
      <c r="CE403" s="76"/>
      <c r="CF403" s="76"/>
    </row>
    <row r="404" spans="9:84" s="74" customFormat="1" ht="12.75" hidden="1"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6"/>
      <c r="CA404" s="76"/>
      <c r="CB404" s="76"/>
      <c r="CC404" s="76"/>
      <c r="CD404" s="76"/>
      <c r="CE404" s="76"/>
      <c r="CF404" s="76"/>
    </row>
    <row r="405" spans="9:84" s="74" customFormat="1" ht="12.75" hidden="1"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6"/>
      <c r="CA405" s="76"/>
      <c r="CB405" s="76"/>
      <c r="CC405" s="76"/>
      <c r="CD405" s="76"/>
      <c r="CE405" s="76"/>
      <c r="CF405" s="76"/>
    </row>
    <row r="406" spans="9:84" s="74" customFormat="1" ht="12.75" hidden="1"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6"/>
      <c r="CA406" s="76"/>
      <c r="CB406" s="76"/>
      <c r="CC406" s="76"/>
      <c r="CD406" s="76"/>
      <c r="CE406" s="76"/>
      <c r="CF406" s="76"/>
    </row>
    <row r="407" spans="9:84" s="74" customFormat="1" ht="12.75" hidden="1"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6"/>
      <c r="CA407" s="76"/>
      <c r="CB407" s="76"/>
      <c r="CC407" s="76"/>
      <c r="CD407" s="76"/>
      <c r="CE407" s="76"/>
      <c r="CF407" s="76"/>
    </row>
    <row r="408" spans="9:84" s="74" customFormat="1" ht="12.75" hidden="1"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6"/>
      <c r="CA408" s="76"/>
      <c r="CB408" s="76"/>
      <c r="CC408" s="76"/>
      <c r="CD408" s="76"/>
      <c r="CE408" s="76"/>
      <c r="CF408" s="76"/>
    </row>
    <row r="409" spans="9:84" s="74" customFormat="1" ht="12.75" hidden="1"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6"/>
      <c r="CA409" s="76"/>
      <c r="CB409" s="76"/>
      <c r="CC409" s="76"/>
      <c r="CD409" s="76"/>
      <c r="CE409" s="76"/>
      <c r="CF409" s="76"/>
    </row>
    <row r="410" spans="9:84" s="74" customFormat="1" ht="12.75" hidden="1"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6"/>
      <c r="CA410" s="76"/>
      <c r="CB410" s="76"/>
      <c r="CC410" s="76"/>
      <c r="CD410" s="76"/>
      <c r="CE410" s="76"/>
      <c r="CF410" s="76"/>
    </row>
    <row r="411" spans="9:84" s="74" customFormat="1" ht="12.75" hidden="1"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6"/>
      <c r="CA411" s="76"/>
      <c r="CB411" s="76"/>
      <c r="CC411" s="76"/>
      <c r="CD411" s="76"/>
      <c r="CE411" s="76"/>
      <c r="CF411" s="76"/>
    </row>
    <row r="412" spans="9:84" s="74" customFormat="1" ht="12.75" hidden="1"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6"/>
      <c r="CA412" s="76"/>
      <c r="CB412" s="76"/>
      <c r="CC412" s="76"/>
      <c r="CD412" s="76"/>
      <c r="CE412" s="76"/>
      <c r="CF412" s="76"/>
    </row>
    <row r="413" spans="9:84" s="74" customFormat="1" ht="12.75" hidden="1"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6"/>
      <c r="CA413" s="76"/>
      <c r="CB413" s="76"/>
      <c r="CC413" s="76"/>
      <c r="CD413" s="76"/>
      <c r="CE413" s="76"/>
      <c r="CF413" s="76"/>
    </row>
    <row r="414" spans="9:84" s="74" customFormat="1" ht="12.75" hidden="1"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6"/>
      <c r="CA414" s="76"/>
      <c r="CB414" s="76"/>
      <c r="CC414" s="76"/>
      <c r="CD414" s="76"/>
      <c r="CE414" s="76"/>
      <c r="CF414" s="76"/>
    </row>
    <row r="415" spans="9:84" s="74" customFormat="1" ht="12.75" hidden="1"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6"/>
      <c r="CA415" s="76"/>
      <c r="CB415" s="76"/>
      <c r="CC415" s="76"/>
      <c r="CD415" s="76"/>
      <c r="CE415" s="76"/>
      <c r="CF415" s="76"/>
    </row>
    <row r="416" spans="9:84" s="74" customFormat="1" ht="12.75" hidden="1"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6"/>
      <c r="CA416" s="76"/>
      <c r="CB416" s="76"/>
      <c r="CC416" s="76"/>
      <c r="CD416" s="76"/>
      <c r="CE416" s="76"/>
      <c r="CF416" s="76"/>
    </row>
    <row r="417" spans="9:84" s="74" customFormat="1" ht="12.75" hidden="1"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6"/>
      <c r="CA417" s="76"/>
      <c r="CB417" s="76"/>
      <c r="CC417" s="76"/>
      <c r="CD417" s="76"/>
      <c r="CE417" s="76"/>
      <c r="CF417" s="76"/>
    </row>
    <row r="418" spans="9:84" s="74" customFormat="1" ht="12.75" hidden="1"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6"/>
      <c r="CA418" s="76"/>
      <c r="CB418" s="76"/>
      <c r="CC418" s="76"/>
      <c r="CD418" s="76"/>
      <c r="CE418" s="76"/>
      <c r="CF418" s="76"/>
    </row>
    <row r="419" spans="9:84" s="74" customFormat="1" ht="12.75" hidden="1"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6"/>
      <c r="CA419" s="76"/>
      <c r="CB419" s="76"/>
      <c r="CC419" s="76"/>
      <c r="CD419" s="76"/>
      <c r="CE419" s="76"/>
      <c r="CF419" s="76"/>
    </row>
    <row r="420" spans="9:84" s="74" customFormat="1" ht="12.75" hidden="1"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6"/>
      <c r="CA420" s="76"/>
      <c r="CB420" s="76"/>
      <c r="CC420" s="76"/>
      <c r="CD420" s="76"/>
      <c r="CE420" s="76"/>
      <c r="CF420" s="76"/>
    </row>
    <row r="421" spans="9:84" s="74" customFormat="1" ht="12.75" hidden="1"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6"/>
      <c r="CA421" s="76"/>
      <c r="CB421" s="76"/>
      <c r="CC421" s="76"/>
      <c r="CD421" s="76"/>
      <c r="CE421" s="76"/>
      <c r="CF421" s="76"/>
    </row>
    <row r="422" spans="9:84" s="74" customFormat="1" ht="12.75" hidden="1"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6"/>
      <c r="CA422" s="76"/>
      <c r="CB422" s="76"/>
      <c r="CC422" s="76"/>
      <c r="CD422" s="76"/>
      <c r="CE422" s="76"/>
      <c r="CF422" s="76"/>
    </row>
    <row r="423" spans="9:84" s="74" customFormat="1" ht="12.75" hidden="1"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6"/>
      <c r="CA423" s="76"/>
      <c r="CB423" s="76"/>
      <c r="CC423" s="76"/>
      <c r="CD423" s="76"/>
      <c r="CE423" s="76"/>
      <c r="CF423" s="76"/>
    </row>
    <row r="424" spans="9:84" s="74" customFormat="1" ht="12.75" hidden="1"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6"/>
      <c r="CA424" s="76"/>
      <c r="CB424" s="76"/>
      <c r="CC424" s="76"/>
      <c r="CD424" s="76"/>
      <c r="CE424" s="76"/>
      <c r="CF424" s="76"/>
    </row>
    <row r="425" spans="9:84" s="74" customFormat="1" ht="12.75" hidden="1"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6"/>
      <c r="CA425" s="76"/>
      <c r="CB425" s="76"/>
      <c r="CC425" s="76"/>
      <c r="CD425" s="76"/>
      <c r="CE425" s="76"/>
      <c r="CF425" s="76"/>
    </row>
    <row r="426" spans="9:84" s="74" customFormat="1" ht="12.75" hidden="1"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6"/>
      <c r="CA426" s="76"/>
      <c r="CB426" s="76"/>
      <c r="CC426" s="76"/>
      <c r="CD426" s="76"/>
      <c r="CE426" s="76"/>
      <c r="CF426" s="76"/>
    </row>
    <row r="427" spans="9:84" s="74" customFormat="1" ht="12.75" hidden="1"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6"/>
      <c r="CA427" s="76"/>
      <c r="CB427" s="76"/>
      <c r="CC427" s="76"/>
      <c r="CD427" s="76"/>
      <c r="CE427" s="76"/>
      <c r="CF427" s="76"/>
    </row>
    <row r="428" spans="9:84" s="74" customFormat="1" ht="12.75" hidden="1"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6"/>
      <c r="CA428" s="76"/>
      <c r="CB428" s="76"/>
      <c r="CC428" s="76"/>
      <c r="CD428" s="76"/>
      <c r="CE428" s="76"/>
      <c r="CF428" s="76"/>
    </row>
    <row r="429" spans="9:84" s="74" customFormat="1" ht="12.75" hidden="1"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6"/>
      <c r="CA429" s="76"/>
      <c r="CB429" s="76"/>
      <c r="CC429" s="76"/>
      <c r="CD429" s="76"/>
      <c r="CE429" s="76"/>
      <c r="CF429" s="76"/>
    </row>
    <row r="430" spans="9:84" s="74" customFormat="1" ht="12.75" hidden="1"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6"/>
      <c r="CA430" s="76"/>
      <c r="CB430" s="76"/>
      <c r="CC430" s="76"/>
      <c r="CD430" s="76"/>
      <c r="CE430" s="76"/>
      <c r="CF430" s="76"/>
    </row>
    <row r="431" spans="9:84" s="74" customFormat="1" ht="12.75" hidden="1"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6"/>
      <c r="CA431" s="76"/>
      <c r="CB431" s="76"/>
      <c r="CC431" s="76"/>
      <c r="CD431" s="76"/>
      <c r="CE431" s="76"/>
      <c r="CF431" s="76"/>
    </row>
    <row r="432" spans="9:84" s="74" customFormat="1" ht="12.75" hidden="1"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6"/>
      <c r="CA432" s="76"/>
      <c r="CB432" s="76"/>
      <c r="CC432" s="76"/>
      <c r="CD432" s="76"/>
      <c r="CE432" s="76"/>
      <c r="CF432" s="76"/>
    </row>
    <row r="433" spans="9:84" s="74" customFormat="1" ht="12.75" hidden="1"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6"/>
      <c r="CA433" s="76"/>
      <c r="CB433" s="76"/>
      <c r="CC433" s="76"/>
      <c r="CD433" s="76"/>
      <c r="CE433" s="76"/>
      <c r="CF433" s="76"/>
    </row>
    <row r="434" spans="9:84" s="74" customFormat="1" ht="12.75" hidden="1"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6"/>
      <c r="CA434" s="76"/>
      <c r="CB434" s="76"/>
      <c r="CC434" s="76"/>
      <c r="CD434" s="76"/>
      <c r="CE434" s="76"/>
      <c r="CF434" s="76"/>
    </row>
    <row r="435" spans="9:84" s="74" customFormat="1" ht="12.75" hidden="1"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6"/>
      <c r="CA435" s="76"/>
      <c r="CB435" s="76"/>
      <c r="CC435" s="76"/>
      <c r="CD435" s="76"/>
      <c r="CE435" s="76"/>
      <c r="CF435" s="76"/>
    </row>
    <row r="436" spans="9:84" s="74" customFormat="1" ht="12.75" hidden="1"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6"/>
      <c r="CA436" s="76"/>
      <c r="CB436" s="76"/>
      <c r="CC436" s="76"/>
      <c r="CD436" s="76"/>
      <c r="CE436" s="76"/>
      <c r="CF436" s="76"/>
    </row>
    <row r="437" spans="9:84" s="74" customFormat="1" ht="12.75" hidden="1"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6"/>
      <c r="CA437" s="76"/>
      <c r="CB437" s="76"/>
      <c r="CC437" s="76"/>
      <c r="CD437" s="76"/>
      <c r="CE437" s="76"/>
      <c r="CF437" s="76"/>
    </row>
    <row r="438" spans="9:84" s="74" customFormat="1" ht="12.75" hidden="1"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6"/>
      <c r="CA438" s="76"/>
      <c r="CB438" s="76"/>
      <c r="CC438" s="76"/>
      <c r="CD438" s="76"/>
      <c r="CE438" s="76"/>
      <c r="CF438" s="76"/>
    </row>
    <row r="439" spans="9:84" s="74" customFormat="1" ht="12.75" hidden="1"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6"/>
      <c r="CA439" s="76"/>
      <c r="CB439" s="76"/>
      <c r="CC439" s="76"/>
      <c r="CD439" s="76"/>
      <c r="CE439" s="76"/>
      <c r="CF439" s="76"/>
    </row>
    <row r="440" spans="9:84" s="74" customFormat="1" ht="12.75" hidden="1"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6"/>
      <c r="CA440" s="76"/>
      <c r="CB440" s="76"/>
      <c r="CC440" s="76"/>
      <c r="CD440" s="76"/>
      <c r="CE440" s="76"/>
      <c r="CF440" s="76"/>
    </row>
    <row r="441" spans="9:84" s="74" customFormat="1" ht="12.75" hidden="1"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6"/>
      <c r="CA441" s="76"/>
      <c r="CB441" s="76"/>
      <c r="CC441" s="76"/>
      <c r="CD441" s="76"/>
      <c r="CE441" s="76"/>
      <c r="CF441" s="76"/>
    </row>
    <row r="442" spans="9:84" s="74" customFormat="1" ht="12.75" hidden="1"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6"/>
      <c r="CA442" s="76"/>
      <c r="CB442" s="76"/>
      <c r="CC442" s="76"/>
      <c r="CD442" s="76"/>
      <c r="CE442" s="76"/>
      <c r="CF442" s="76"/>
    </row>
    <row r="443" spans="9:84" s="74" customFormat="1" ht="12.75" hidden="1"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6"/>
      <c r="CA443" s="76"/>
      <c r="CB443" s="76"/>
      <c r="CC443" s="76"/>
      <c r="CD443" s="76"/>
      <c r="CE443" s="76"/>
      <c r="CF443" s="76"/>
    </row>
    <row r="444" spans="9:84" s="74" customFormat="1" ht="12.75" hidden="1"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6"/>
      <c r="CA444" s="76"/>
      <c r="CB444" s="76"/>
      <c r="CC444" s="76"/>
      <c r="CD444" s="76"/>
      <c r="CE444" s="76"/>
      <c r="CF444" s="76"/>
    </row>
    <row r="445" spans="9:84" s="74" customFormat="1" ht="12.75" hidden="1"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6"/>
      <c r="CA445" s="76"/>
      <c r="CB445" s="76"/>
      <c r="CC445" s="76"/>
      <c r="CD445" s="76"/>
      <c r="CE445" s="76"/>
      <c r="CF445" s="76"/>
    </row>
    <row r="446" spans="9:84" s="74" customFormat="1" ht="12.75" hidden="1"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6"/>
      <c r="CA446" s="76"/>
      <c r="CB446" s="76"/>
      <c r="CC446" s="76"/>
      <c r="CD446" s="76"/>
      <c r="CE446" s="76"/>
      <c r="CF446" s="76"/>
    </row>
    <row r="447" spans="9:84" s="74" customFormat="1" ht="12.75" hidden="1"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6"/>
      <c r="CA447" s="76"/>
      <c r="CB447" s="76"/>
      <c r="CC447" s="76"/>
      <c r="CD447" s="76"/>
      <c r="CE447" s="76"/>
      <c r="CF447" s="76"/>
    </row>
    <row r="448" spans="9:84" s="74" customFormat="1" ht="12.75" hidden="1"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6"/>
      <c r="CA448" s="76"/>
      <c r="CB448" s="76"/>
      <c r="CC448" s="76"/>
      <c r="CD448" s="76"/>
      <c r="CE448" s="76"/>
      <c r="CF448" s="76"/>
    </row>
    <row r="449" spans="9:84" s="74" customFormat="1" ht="12.75" hidden="1"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6"/>
      <c r="CA449" s="76"/>
      <c r="CB449" s="76"/>
      <c r="CC449" s="76"/>
      <c r="CD449" s="76"/>
      <c r="CE449" s="76"/>
      <c r="CF449" s="76"/>
    </row>
    <row r="450" spans="9:84" s="74" customFormat="1" ht="12.75" hidden="1"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6"/>
      <c r="CA450" s="76"/>
      <c r="CB450" s="76"/>
      <c r="CC450" s="76"/>
      <c r="CD450" s="76"/>
      <c r="CE450" s="76"/>
      <c r="CF450" s="76"/>
    </row>
    <row r="451" spans="9:84" s="74" customFormat="1" ht="12.75" hidden="1"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6"/>
      <c r="CA451" s="76"/>
      <c r="CB451" s="76"/>
      <c r="CC451" s="76"/>
      <c r="CD451" s="76"/>
      <c r="CE451" s="76"/>
      <c r="CF451" s="76"/>
    </row>
    <row r="452" spans="9:84" s="74" customFormat="1" ht="12.75" hidden="1"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6"/>
      <c r="CA452" s="76"/>
      <c r="CB452" s="76"/>
      <c r="CC452" s="76"/>
      <c r="CD452" s="76"/>
      <c r="CE452" s="76"/>
      <c r="CF452" s="76"/>
    </row>
    <row r="453" spans="9:84" s="74" customFormat="1" ht="12.75" hidden="1"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6"/>
      <c r="CA453" s="76"/>
      <c r="CB453" s="76"/>
      <c r="CC453" s="76"/>
      <c r="CD453" s="76"/>
      <c r="CE453" s="76"/>
      <c r="CF453" s="76"/>
    </row>
    <row r="454" spans="9:84" s="74" customFormat="1" ht="12.75" hidden="1"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6"/>
      <c r="CA454" s="76"/>
      <c r="CB454" s="76"/>
      <c r="CC454" s="76"/>
      <c r="CD454" s="76"/>
      <c r="CE454" s="76"/>
      <c r="CF454" s="76"/>
    </row>
    <row r="455" spans="9:84" s="74" customFormat="1" ht="12.75" hidden="1"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6"/>
      <c r="CA455" s="76"/>
      <c r="CB455" s="76"/>
      <c r="CC455" s="76"/>
      <c r="CD455" s="76"/>
      <c r="CE455" s="76"/>
      <c r="CF455" s="76"/>
    </row>
    <row r="456" spans="9:84" s="74" customFormat="1" ht="12.75" hidden="1"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6"/>
      <c r="CA456" s="76"/>
      <c r="CB456" s="76"/>
      <c r="CC456" s="76"/>
      <c r="CD456" s="76"/>
      <c r="CE456" s="76"/>
      <c r="CF456" s="76"/>
    </row>
    <row r="457" spans="9:84" s="74" customFormat="1" ht="12.75" hidden="1"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6"/>
      <c r="CA457" s="76"/>
      <c r="CB457" s="76"/>
      <c r="CC457" s="76"/>
      <c r="CD457" s="76"/>
      <c r="CE457" s="76"/>
      <c r="CF457" s="76"/>
    </row>
    <row r="458" spans="9:84" s="74" customFormat="1" ht="12.75" hidden="1"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6"/>
      <c r="CA458" s="76"/>
      <c r="CB458" s="76"/>
      <c r="CC458" s="76"/>
      <c r="CD458" s="76"/>
      <c r="CE458" s="76"/>
      <c r="CF458" s="76"/>
    </row>
    <row r="459" spans="9:84" s="74" customFormat="1" ht="12.75" hidden="1"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6"/>
      <c r="CA459" s="76"/>
      <c r="CB459" s="76"/>
      <c r="CC459" s="76"/>
      <c r="CD459" s="76"/>
      <c r="CE459" s="76"/>
      <c r="CF459" s="76"/>
    </row>
    <row r="460" spans="9:84" s="74" customFormat="1" ht="12.75" hidden="1"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6"/>
      <c r="CA460" s="76"/>
      <c r="CB460" s="76"/>
      <c r="CC460" s="76"/>
      <c r="CD460" s="76"/>
      <c r="CE460" s="76"/>
      <c r="CF460" s="76"/>
    </row>
    <row r="461" spans="9:84" s="74" customFormat="1" ht="12.75" hidden="1"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6"/>
      <c r="CA461" s="76"/>
      <c r="CB461" s="76"/>
      <c r="CC461" s="76"/>
      <c r="CD461" s="76"/>
      <c r="CE461" s="76"/>
      <c r="CF461" s="76"/>
    </row>
    <row r="462" spans="9:84" s="74" customFormat="1" ht="12.75" hidden="1"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6"/>
      <c r="CA462" s="76"/>
      <c r="CB462" s="76"/>
      <c r="CC462" s="76"/>
      <c r="CD462" s="76"/>
      <c r="CE462" s="76"/>
      <c r="CF462" s="76"/>
    </row>
    <row r="463" spans="9:84" s="74" customFormat="1" ht="12.75" hidden="1"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6"/>
      <c r="CA463" s="76"/>
      <c r="CB463" s="76"/>
      <c r="CC463" s="76"/>
      <c r="CD463" s="76"/>
      <c r="CE463" s="76"/>
      <c r="CF463" s="76"/>
    </row>
    <row r="464" spans="9:84" s="74" customFormat="1" ht="12.75" hidden="1"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6"/>
      <c r="CA464" s="76"/>
      <c r="CB464" s="76"/>
      <c r="CC464" s="76"/>
      <c r="CD464" s="76"/>
      <c r="CE464" s="76"/>
      <c r="CF464" s="76"/>
    </row>
    <row r="465" spans="9:84" s="74" customFormat="1" ht="12.75" hidden="1"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6"/>
      <c r="CA465" s="76"/>
      <c r="CB465" s="76"/>
      <c r="CC465" s="76"/>
      <c r="CD465" s="76"/>
      <c r="CE465" s="76"/>
      <c r="CF465" s="76"/>
    </row>
    <row r="466" spans="9:84" s="74" customFormat="1" ht="12.75" hidden="1"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6"/>
      <c r="CA466" s="76"/>
      <c r="CB466" s="76"/>
      <c r="CC466" s="76"/>
      <c r="CD466" s="76"/>
      <c r="CE466" s="76"/>
      <c r="CF466" s="76"/>
    </row>
    <row r="467" spans="9:84" s="74" customFormat="1" ht="12.75" hidden="1"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6"/>
      <c r="CA467" s="76"/>
      <c r="CB467" s="76"/>
      <c r="CC467" s="76"/>
      <c r="CD467" s="76"/>
      <c r="CE467" s="76"/>
      <c r="CF467" s="76"/>
    </row>
    <row r="468" spans="9:84" s="74" customFormat="1" ht="12.75" hidden="1"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6"/>
      <c r="CA468" s="76"/>
      <c r="CB468" s="76"/>
      <c r="CC468" s="76"/>
      <c r="CD468" s="76"/>
      <c r="CE468" s="76"/>
      <c r="CF468" s="76"/>
    </row>
    <row r="469" spans="9:84" s="74" customFormat="1" ht="12.75" hidden="1"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6"/>
      <c r="CA469" s="76"/>
      <c r="CB469" s="76"/>
      <c r="CC469" s="76"/>
      <c r="CD469" s="76"/>
      <c r="CE469" s="76"/>
      <c r="CF469" s="76"/>
    </row>
    <row r="470" spans="9:84" s="74" customFormat="1" ht="12.75" hidden="1"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6"/>
      <c r="CA470" s="76"/>
      <c r="CB470" s="76"/>
      <c r="CC470" s="76"/>
      <c r="CD470" s="76"/>
      <c r="CE470" s="76"/>
      <c r="CF470" s="76"/>
    </row>
    <row r="471" spans="9:84" s="74" customFormat="1" ht="12.75" hidden="1"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6"/>
      <c r="CA471" s="76"/>
      <c r="CB471" s="76"/>
      <c r="CC471" s="76"/>
      <c r="CD471" s="76"/>
      <c r="CE471" s="76"/>
      <c r="CF471" s="76"/>
    </row>
    <row r="472" spans="9:84" s="74" customFormat="1" ht="12.75" hidden="1"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6"/>
      <c r="CA472" s="76"/>
      <c r="CB472" s="76"/>
      <c r="CC472" s="76"/>
      <c r="CD472" s="76"/>
      <c r="CE472" s="76"/>
      <c r="CF472" s="76"/>
    </row>
    <row r="473" spans="9:84" s="74" customFormat="1" ht="12.75" hidden="1"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6"/>
      <c r="CA473" s="76"/>
      <c r="CB473" s="76"/>
      <c r="CC473" s="76"/>
      <c r="CD473" s="76"/>
      <c r="CE473" s="76"/>
      <c r="CF473" s="76"/>
    </row>
    <row r="474" spans="9:84" s="74" customFormat="1" ht="12.75" hidden="1"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6"/>
      <c r="CA474" s="76"/>
      <c r="CB474" s="76"/>
      <c r="CC474" s="76"/>
      <c r="CD474" s="76"/>
      <c r="CE474" s="76"/>
      <c r="CF474" s="76"/>
    </row>
    <row r="475" spans="9:84" s="74" customFormat="1" ht="12.75" hidden="1"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6"/>
      <c r="CA475" s="76"/>
      <c r="CB475" s="76"/>
      <c r="CC475" s="76"/>
      <c r="CD475" s="76"/>
      <c r="CE475" s="76"/>
      <c r="CF475" s="76"/>
    </row>
    <row r="476" spans="9:84" s="74" customFormat="1" ht="12.75" hidden="1"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6"/>
      <c r="CA476" s="76"/>
      <c r="CB476" s="76"/>
      <c r="CC476" s="76"/>
      <c r="CD476" s="76"/>
      <c r="CE476" s="76"/>
      <c r="CF476" s="76"/>
    </row>
    <row r="477" spans="9:84" s="74" customFormat="1" ht="12.75" hidden="1"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6"/>
      <c r="CA477" s="76"/>
      <c r="CB477" s="76"/>
      <c r="CC477" s="76"/>
      <c r="CD477" s="76"/>
      <c r="CE477" s="76"/>
      <c r="CF477" s="76"/>
    </row>
    <row r="478" spans="9:84" s="74" customFormat="1" ht="12.75" hidden="1"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6"/>
      <c r="CA478" s="76"/>
      <c r="CB478" s="76"/>
      <c r="CC478" s="76"/>
      <c r="CD478" s="76"/>
      <c r="CE478" s="76"/>
      <c r="CF478" s="76"/>
    </row>
    <row r="479" spans="9:84" s="74" customFormat="1" ht="12.75" hidden="1"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6"/>
      <c r="CA479" s="76"/>
      <c r="CB479" s="76"/>
      <c r="CC479" s="76"/>
      <c r="CD479" s="76"/>
      <c r="CE479" s="76"/>
      <c r="CF479" s="76"/>
    </row>
    <row r="480" spans="9:84" s="74" customFormat="1" ht="12.75" hidden="1"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6"/>
      <c r="CA480" s="76"/>
      <c r="CB480" s="76"/>
      <c r="CC480" s="76"/>
      <c r="CD480" s="76"/>
      <c r="CE480" s="76"/>
      <c r="CF480" s="76"/>
    </row>
    <row r="481" spans="9:84" s="74" customFormat="1" ht="12.75" hidden="1"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6"/>
      <c r="CA481" s="76"/>
      <c r="CB481" s="76"/>
      <c r="CC481" s="76"/>
      <c r="CD481" s="76"/>
      <c r="CE481" s="76"/>
      <c r="CF481" s="76"/>
    </row>
    <row r="482" spans="9:84" s="74" customFormat="1" ht="12.75" hidden="1"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6"/>
      <c r="CA482" s="76"/>
      <c r="CB482" s="76"/>
      <c r="CC482" s="76"/>
      <c r="CD482" s="76"/>
      <c r="CE482" s="76"/>
      <c r="CF482" s="76"/>
    </row>
    <row r="483" spans="9:84" s="74" customFormat="1" ht="12.75" hidden="1"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6"/>
      <c r="CA483" s="76"/>
      <c r="CB483" s="76"/>
      <c r="CC483" s="76"/>
      <c r="CD483" s="76"/>
      <c r="CE483" s="76"/>
      <c r="CF483" s="76"/>
    </row>
    <row r="484" spans="9:84" s="74" customFormat="1" ht="12.75" hidden="1"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6"/>
      <c r="CA484" s="76"/>
      <c r="CB484" s="76"/>
      <c r="CC484" s="76"/>
      <c r="CD484" s="76"/>
      <c r="CE484" s="76"/>
      <c r="CF484" s="76"/>
    </row>
    <row r="485" spans="9:84" s="74" customFormat="1" ht="12.75" hidden="1"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6"/>
      <c r="CA485" s="76"/>
      <c r="CB485" s="76"/>
      <c r="CC485" s="76"/>
      <c r="CD485" s="76"/>
      <c r="CE485" s="76"/>
      <c r="CF485" s="76"/>
    </row>
    <row r="486" spans="9:84" s="74" customFormat="1" ht="12.75" hidden="1"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6"/>
      <c r="CA486" s="76"/>
      <c r="CB486" s="76"/>
      <c r="CC486" s="76"/>
      <c r="CD486" s="76"/>
      <c r="CE486" s="76"/>
      <c r="CF486" s="76"/>
    </row>
    <row r="487" spans="9:84" s="74" customFormat="1" ht="12.75" hidden="1"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6"/>
      <c r="CA487" s="76"/>
      <c r="CB487" s="76"/>
      <c r="CC487" s="76"/>
      <c r="CD487" s="76"/>
      <c r="CE487" s="76"/>
      <c r="CF487" s="76"/>
    </row>
    <row r="488" spans="9:84" s="74" customFormat="1" ht="12.75" hidden="1"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6"/>
      <c r="CA488" s="76"/>
      <c r="CB488" s="76"/>
      <c r="CC488" s="76"/>
      <c r="CD488" s="76"/>
      <c r="CE488" s="76"/>
      <c r="CF488" s="76"/>
    </row>
    <row r="489" spans="9:84" s="74" customFormat="1" ht="12.75" hidden="1"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6"/>
      <c r="CA489" s="76"/>
      <c r="CB489" s="76"/>
      <c r="CC489" s="76"/>
      <c r="CD489" s="76"/>
      <c r="CE489" s="76"/>
      <c r="CF489" s="76"/>
    </row>
    <row r="490" spans="9:84" s="74" customFormat="1" ht="12.75" hidden="1"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6"/>
      <c r="CA490" s="76"/>
      <c r="CB490" s="76"/>
      <c r="CC490" s="76"/>
      <c r="CD490" s="76"/>
      <c r="CE490" s="76"/>
      <c r="CF490" s="76"/>
    </row>
    <row r="491" spans="9:84" s="74" customFormat="1" ht="12.75" hidden="1"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6"/>
      <c r="CA491" s="76"/>
      <c r="CB491" s="76"/>
      <c r="CC491" s="76"/>
      <c r="CD491" s="76"/>
      <c r="CE491" s="76"/>
      <c r="CF491" s="76"/>
    </row>
    <row r="492" spans="9:84" s="74" customFormat="1" ht="12.75" hidden="1"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6"/>
      <c r="CA492" s="76"/>
      <c r="CB492" s="76"/>
      <c r="CC492" s="76"/>
      <c r="CD492" s="76"/>
      <c r="CE492" s="76"/>
      <c r="CF492" s="76"/>
    </row>
    <row r="493" spans="9:84" s="74" customFormat="1" ht="12.75" hidden="1"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6"/>
      <c r="CA493" s="76"/>
      <c r="CB493" s="76"/>
      <c r="CC493" s="76"/>
      <c r="CD493" s="76"/>
      <c r="CE493" s="76"/>
      <c r="CF493" s="76"/>
    </row>
    <row r="494" spans="9:84" s="74" customFormat="1" ht="12.75" hidden="1"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6"/>
      <c r="CA494" s="76"/>
      <c r="CB494" s="76"/>
      <c r="CC494" s="76"/>
      <c r="CD494" s="76"/>
      <c r="CE494" s="76"/>
      <c r="CF494" s="76"/>
    </row>
    <row r="495" spans="9:84" s="74" customFormat="1" ht="12.75" hidden="1"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6"/>
      <c r="CA495" s="76"/>
      <c r="CB495" s="76"/>
      <c r="CC495" s="76"/>
      <c r="CD495" s="76"/>
      <c r="CE495" s="76"/>
      <c r="CF495" s="76"/>
    </row>
    <row r="496" spans="9:84" s="74" customFormat="1" ht="12.75" hidden="1"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6"/>
      <c r="CA496" s="76"/>
      <c r="CB496" s="76"/>
      <c r="CC496" s="76"/>
      <c r="CD496" s="76"/>
      <c r="CE496" s="76"/>
      <c r="CF496" s="76"/>
    </row>
    <row r="497" spans="9:84" s="74" customFormat="1" ht="12.75" hidden="1"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6"/>
      <c r="CA497" s="76"/>
      <c r="CB497" s="76"/>
      <c r="CC497" s="76"/>
      <c r="CD497" s="76"/>
      <c r="CE497" s="76"/>
      <c r="CF497" s="76"/>
    </row>
    <row r="498" spans="9:84" s="74" customFormat="1" ht="12.75" hidden="1"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6"/>
      <c r="CA498" s="76"/>
      <c r="CB498" s="76"/>
      <c r="CC498" s="76"/>
      <c r="CD498" s="76"/>
      <c r="CE498" s="76"/>
      <c r="CF498" s="76"/>
    </row>
    <row r="499" spans="9:84" s="74" customFormat="1" ht="12.75" hidden="1"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6"/>
      <c r="CA499" s="76"/>
      <c r="CB499" s="76"/>
      <c r="CC499" s="76"/>
      <c r="CD499" s="76"/>
      <c r="CE499" s="76"/>
      <c r="CF499" s="76"/>
    </row>
    <row r="500" spans="9:84" s="74" customFormat="1" ht="12.75" hidden="1"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6"/>
      <c r="CA500" s="76"/>
      <c r="CB500" s="76"/>
      <c r="CC500" s="76"/>
      <c r="CD500" s="76"/>
      <c r="CE500" s="76"/>
      <c r="CF500" s="76"/>
    </row>
    <row r="501" spans="9:84" s="74" customFormat="1" ht="12.75" hidden="1"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6"/>
      <c r="CA501" s="76"/>
      <c r="CB501" s="76"/>
      <c r="CC501" s="76"/>
      <c r="CD501" s="76"/>
      <c r="CE501" s="76"/>
      <c r="CF501" s="76"/>
    </row>
    <row r="502" spans="9:84" s="74" customFormat="1" ht="12.75" hidden="1"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6"/>
      <c r="CA502" s="76"/>
      <c r="CB502" s="76"/>
      <c r="CC502" s="76"/>
      <c r="CD502" s="76"/>
      <c r="CE502" s="76"/>
      <c r="CF502" s="76"/>
    </row>
    <row r="503" spans="9:84" s="74" customFormat="1" ht="12.75" hidden="1"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6"/>
      <c r="CA503" s="76"/>
      <c r="CB503" s="76"/>
      <c r="CC503" s="76"/>
      <c r="CD503" s="76"/>
      <c r="CE503" s="76"/>
      <c r="CF503" s="76"/>
    </row>
    <row r="504" spans="9:84" s="74" customFormat="1" ht="12.75" hidden="1"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6"/>
      <c r="CA504" s="76"/>
      <c r="CB504" s="76"/>
      <c r="CC504" s="76"/>
      <c r="CD504" s="76"/>
      <c r="CE504" s="76"/>
      <c r="CF504" s="76"/>
    </row>
    <row r="505" spans="9:84" s="74" customFormat="1" ht="12.75" hidden="1"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6"/>
      <c r="CA505" s="76"/>
      <c r="CB505" s="76"/>
      <c r="CC505" s="76"/>
      <c r="CD505" s="76"/>
      <c r="CE505" s="76"/>
      <c r="CF505" s="76"/>
    </row>
    <row r="506" spans="9:84" s="74" customFormat="1" ht="12.75" hidden="1"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6"/>
      <c r="CA506" s="76"/>
      <c r="CB506" s="76"/>
      <c r="CC506" s="76"/>
      <c r="CD506" s="76"/>
      <c r="CE506" s="76"/>
      <c r="CF506" s="76"/>
    </row>
    <row r="507" spans="9:84" s="74" customFormat="1" ht="12.75" hidden="1"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6"/>
      <c r="CA507" s="76"/>
      <c r="CB507" s="76"/>
      <c r="CC507" s="76"/>
      <c r="CD507" s="76"/>
      <c r="CE507" s="76"/>
      <c r="CF507" s="76"/>
    </row>
    <row r="508" spans="9:84" s="74" customFormat="1" ht="12.75" hidden="1"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6"/>
      <c r="CA508" s="76"/>
      <c r="CB508" s="76"/>
      <c r="CC508" s="76"/>
      <c r="CD508" s="76"/>
      <c r="CE508" s="76"/>
      <c r="CF508" s="76"/>
    </row>
    <row r="509" spans="9:84" s="74" customFormat="1" ht="12.75" hidden="1"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6"/>
      <c r="CA509" s="76"/>
      <c r="CB509" s="76"/>
      <c r="CC509" s="76"/>
      <c r="CD509" s="76"/>
      <c r="CE509" s="76"/>
      <c r="CF509" s="76"/>
    </row>
    <row r="510" spans="9:84" s="74" customFormat="1" ht="12.75" hidden="1"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6"/>
      <c r="CA510" s="76"/>
      <c r="CB510" s="76"/>
      <c r="CC510" s="76"/>
      <c r="CD510" s="76"/>
      <c r="CE510" s="76"/>
      <c r="CF510" s="76"/>
    </row>
    <row r="511" spans="9:84" s="74" customFormat="1" ht="12.75" hidden="1"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6"/>
      <c r="CA511" s="76"/>
      <c r="CB511" s="76"/>
      <c r="CC511" s="76"/>
      <c r="CD511" s="76"/>
      <c r="CE511" s="76"/>
      <c r="CF511" s="76"/>
    </row>
    <row r="512" spans="9:84" s="74" customFormat="1" ht="12.75" hidden="1"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6"/>
      <c r="CA512" s="76"/>
      <c r="CB512" s="76"/>
      <c r="CC512" s="76"/>
      <c r="CD512" s="76"/>
      <c r="CE512" s="76"/>
      <c r="CF512" s="76"/>
    </row>
    <row r="513" spans="9:84" s="74" customFormat="1" ht="12.75" hidden="1"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6"/>
      <c r="CA513" s="76"/>
      <c r="CB513" s="76"/>
      <c r="CC513" s="76"/>
      <c r="CD513" s="76"/>
      <c r="CE513" s="76"/>
      <c r="CF513" s="76"/>
    </row>
    <row r="514" spans="9:84" s="74" customFormat="1" ht="12.75" hidden="1"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6"/>
      <c r="CA514" s="76"/>
      <c r="CB514" s="76"/>
      <c r="CC514" s="76"/>
      <c r="CD514" s="76"/>
      <c r="CE514" s="76"/>
      <c r="CF514" s="76"/>
    </row>
    <row r="515" spans="9:84" s="74" customFormat="1" ht="12.75" hidden="1"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6"/>
      <c r="CA515" s="76"/>
      <c r="CB515" s="76"/>
      <c r="CC515" s="76"/>
      <c r="CD515" s="76"/>
      <c r="CE515" s="76"/>
      <c r="CF515" s="76"/>
    </row>
    <row r="516" spans="9:84" s="74" customFormat="1" ht="12.75" hidden="1"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6"/>
      <c r="CA516" s="76"/>
      <c r="CB516" s="76"/>
      <c r="CC516" s="76"/>
      <c r="CD516" s="76"/>
      <c r="CE516" s="76"/>
      <c r="CF516" s="76"/>
    </row>
    <row r="517" spans="9:84" s="74" customFormat="1" ht="12.75" hidden="1"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6"/>
      <c r="CA517" s="76"/>
      <c r="CB517" s="76"/>
      <c r="CC517" s="76"/>
      <c r="CD517" s="76"/>
      <c r="CE517" s="76"/>
      <c r="CF517" s="76"/>
    </row>
    <row r="518" spans="9:84" s="74" customFormat="1" ht="12.75" hidden="1"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6"/>
      <c r="CA518" s="76"/>
      <c r="CB518" s="76"/>
      <c r="CC518" s="76"/>
      <c r="CD518" s="76"/>
      <c r="CE518" s="76"/>
      <c r="CF518" s="76"/>
    </row>
    <row r="519" spans="9:84" s="74" customFormat="1" ht="12.75" hidden="1"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6"/>
      <c r="CA519" s="76"/>
      <c r="CB519" s="76"/>
      <c r="CC519" s="76"/>
      <c r="CD519" s="76"/>
      <c r="CE519" s="76"/>
      <c r="CF519" s="76"/>
    </row>
    <row r="520" spans="9:84" s="74" customFormat="1" ht="12.75" hidden="1"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6"/>
      <c r="CA520" s="76"/>
      <c r="CB520" s="76"/>
      <c r="CC520" s="76"/>
      <c r="CD520" s="76"/>
      <c r="CE520" s="76"/>
      <c r="CF520" s="76"/>
    </row>
    <row r="521" spans="9:84" s="74" customFormat="1" ht="12.75" hidden="1"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6"/>
      <c r="CA521" s="76"/>
      <c r="CB521" s="76"/>
      <c r="CC521" s="76"/>
      <c r="CD521" s="76"/>
      <c r="CE521" s="76"/>
      <c r="CF521" s="76"/>
    </row>
    <row r="522" spans="9:84" s="74" customFormat="1" ht="12.75" hidden="1"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6"/>
      <c r="CA522" s="76"/>
      <c r="CB522" s="76"/>
      <c r="CC522" s="76"/>
      <c r="CD522" s="76"/>
      <c r="CE522" s="76"/>
      <c r="CF522" s="76"/>
    </row>
    <row r="523" spans="9:84" s="74" customFormat="1" ht="12.75" hidden="1"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6"/>
      <c r="CA523" s="76"/>
      <c r="CB523" s="76"/>
      <c r="CC523" s="76"/>
      <c r="CD523" s="76"/>
      <c r="CE523" s="76"/>
      <c r="CF523" s="76"/>
    </row>
    <row r="524" spans="9:84" s="74" customFormat="1" ht="12.75" hidden="1"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6"/>
      <c r="CA524" s="76"/>
      <c r="CB524" s="76"/>
      <c r="CC524" s="76"/>
      <c r="CD524" s="76"/>
      <c r="CE524" s="76"/>
      <c r="CF524" s="76"/>
    </row>
    <row r="525" spans="9:84" s="74" customFormat="1" ht="12.75" hidden="1"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6"/>
      <c r="CA525" s="76"/>
      <c r="CB525" s="76"/>
      <c r="CC525" s="76"/>
      <c r="CD525" s="76"/>
      <c r="CE525" s="76"/>
      <c r="CF525" s="76"/>
    </row>
    <row r="526" spans="9:84" s="74" customFormat="1" ht="12.75" hidden="1"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6"/>
      <c r="CA526" s="76"/>
      <c r="CB526" s="76"/>
      <c r="CC526" s="76"/>
      <c r="CD526" s="76"/>
      <c r="CE526" s="76"/>
      <c r="CF526" s="76"/>
    </row>
    <row r="527" spans="9:84" s="74" customFormat="1" ht="12.75" hidden="1"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6"/>
      <c r="CA527" s="76"/>
      <c r="CB527" s="76"/>
      <c r="CC527" s="76"/>
      <c r="CD527" s="76"/>
      <c r="CE527" s="76"/>
      <c r="CF527" s="76"/>
    </row>
    <row r="528" spans="9:84" s="74" customFormat="1" ht="12.75" hidden="1"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6"/>
      <c r="CA528" s="76"/>
      <c r="CB528" s="76"/>
      <c r="CC528" s="76"/>
      <c r="CD528" s="76"/>
      <c r="CE528" s="76"/>
      <c r="CF528" s="76"/>
    </row>
    <row r="529" spans="9:84" s="74" customFormat="1" ht="12.75" hidden="1"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6"/>
      <c r="CA529" s="76"/>
      <c r="CB529" s="76"/>
      <c r="CC529" s="76"/>
      <c r="CD529" s="76"/>
      <c r="CE529" s="76"/>
      <c r="CF529" s="76"/>
    </row>
    <row r="530" spans="9:84" s="74" customFormat="1" ht="12.75" hidden="1"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6"/>
      <c r="CA530" s="76"/>
      <c r="CB530" s="76"/>
      <c r="CC530" s="76"/>
      <c r="CD530" s="76"/>
      <c r="CE530" s="76"/>
      <c r="CF530" s="76"/>
    </row>
    <row r="531" spans="9:84" s="74" customFormat="1" ht="12.75" hidden="1"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6"/>
      <c r="CA531" s="76"/>
      <c r="CB531" s="76"/>
      <c r="CC531" s="76"/>
      <c r="CD531" s="76"/>
      <c r="CE531" s="76"/>
      <c r="CF531" s="76"/>
    </row>
    <row r="532" spans="9:84" s="74" customFormat="1" ht="12.75" hidden="1"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6"/>
      <c r="CA532" s="76"/>
      <c r="CB532" s="76"/>
      <c r="CC532" s="76"/>
      <c r="CD532" s="76"/>
      <c r="CE532" s="76"/>
      <c r="CF532" s="76"/>
    </row>
    <row r="533" spans="9:84" s="74" customFormat="1" ht="12.75" hidden="1"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6"/>
      <c r="CA533" s="76"/>
      <c r="CB533" s="76"/>
      <c r="CC533" s="76"/>
      <c r="CD533" s="76"/>
      <c r="CE533" s="76"/>
      <c r="CF533" s="76"/>
    </row>
    <row r="534" spans="9:84" s="74" customFormat="1" ht="12.75" hidden="1"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6"/>
      <c r="CA534" s="76"/>
      <c r="CB534" s="76"/>
      <c r="CC534" s="76"/>
      <c r="CD534" s="76"/>
      <c r="CE534" s="76"/>
      <c r="CF534" s="76"/>
    </row>
    <row r="535" spans="9:84" s="74" customFormat="1" ht="12.75" hidden="1"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6"/>
      <c r="CA535" s="76"/>
      <c r="CB535" s="76"/>
      <c r="CC535" s="76"/>
      <c r="CD535" s="76"/>
      <c r="CE535" s="76"/>
      <c r="CF535" s="76"/>
    </row>
    <row r="536" spans="9:84" s="74" customFormat="1" ht="12.75" hidden="1"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6"/>
      <c r="CA536" s="76"/>
      <c r="CB536" s="76"/>
      <c r="CC536" s="76"/>
      <c r="CD536" s="76"/>
      <c r="CE536" s="76"/>
      <c r="CF536" s="76"/>
    </row>
    <row r="537" spans="9:84" s="74" customFormat="1" ht="12.75" hidden="1"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6"/>
      <c r="CA537" s="76"/>
      <c r="CB537" s="76"/>
      <c r="CC537" s="76"/>
      <c r="CD537" s="76"/>
      <c r="CE537" s="76"/>
      <c r="CF537" s="76"/>
    </row>
    <row r="538" spans="9:84" s="74" customFormat="1" ht="12.75" hidden="1"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6"/>
      <c r="CA538" s="76"/>
      <c r="CB538" s="76"/>
      <c r="CC538" s="76"/>
      <c r="CD538" s="76"/>
      <c r="CE538" s="76"/>
      <c r="CF538" s="76"/>
    </row>
    <row r="539" spans="9:84" s="74" customFormat="1" ht="12.75" hidden="1"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6"/>
      <c r="CA539" s="76"/>
      <c r="CB539" s="76"/>
      <c r="CC539" s="76"/>
      <c r="CD539" s="76"/>
      <c r="CE539" s="76"/>
      <c r="CF539" s="76"/>
    </row>
    <row r="540" spans="9:84" s="74" customFormat="1" ht="12.75" hidden="1"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6"/>
      <c r="CA540" s="76"/>
      <c r="CB540" s="76"/>
      <c r="CC540" s="76"/>
      <c r="CD540" s="76"/>
      <c r="CE540" s="76"/>
      <c r="CF540" s="76"/>
    </row>
    <row r="541" spans="9:84" s="74" customFormat="1" ht="12.75" hidden="1"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6"/>
      <c r="CA541" s="76"/>
      <c r="CB541" s="76"/>
      <c r="CC541" s="76"/>
      <c r="CD541" s="76"/>
      <c r="CE541" s="76"/>
      <c r="CF541" s="76"/>
    </row>
    <row r="542" spans="9:84" s="74" customFormat="1" ht="12.75" hidden="1"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6"/>
      <c r="CA542" s="76"/>
      <c r="CB542" s="76"/>
      <c r="CC542" s="76"/>
      <c r="CD542" s="76"/>
      <c r="CE542" s="76"/>
      <c r="CF542" s="76"/>
    </row>
    <row r="543" spans="9:84" s="74" customFormat="1" ht="12.75" hidden="1"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6"/>
      <c r="CA543" s="76"/>
      <c r="CB543" s="76"/>
      <c r="CC543" s="76"/>
      <c r="CD543" s="76"/>
      <c r="CE543" s="76"/>
      <c r="CF543" s="76"/>
    </row>
    <row r="544" spans="9:84" s="74" customFormat="1" ht="12.75" hidden="1"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6"/>
      <c r="CA544" s="76"/>
      <c r="CB544" s="76"/>
      <c r="CC544" s="76"/>
      <c r="CD544" s="76"/>
      <c r="CE544" s="76"/>
      <c r="CF544" s="76"/>
    </row>
    <row r="545" spans="9:84" s="74" customFormat="1" ht="12.75" hidden="1"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6"/>
      <c r="CA545" s="76"/>
      <c r="CB545" s="76"/>
      <c r="CC545" s="76"/>
      <c r="CD545" s="76"/>
      <c r="CE545" s="76"/>
      <c r="CF545" s="76"/>
    </row>
    <row r="546" spans="9:84" s="74" customFormat="1" ht="12.75" hidden="1"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6"/>
      <c r="CA546" s="76"/>
      <c r="CB546" s="76"/>
      <c r="CC546" s="76"/>
      <c r="CD546" s="76"/>
      <c r="CE546" s="76"/>
      <c r="CF546" s="76"/>
    </row>
    <row r="547" spans="9:84" s="74" customFormat="1" ht="12.75" hidden="1"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6"/>
      <c r="CA547" s="76"/>
      <c r="CB547" s="76"/>
      <c r="CC547" s="76"/>
      <c r="CD547" s="76"/>
      <c r="CE547" s="76"/>
      <c r="CF547" s="76"/>
    </row>
    <row r="548" spans="9:84" s="74" customFormat="1" ht="12.75" hidden="1"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6"/>
      <c r="CA548" s="76"/>
      <c r="CB548" s="76"/>
      <c r="CC548" s="76"/>
      <c r="CD548" s="76"/>
      <c r="CE548" s="76"/>
      <c r="CF548" s="76"/>
    </row>
    <row r="549" spans="9:84" s="74" customFormat="1" ht="12.75" hidden="1"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6"/>
      <c r="CA549" s="76"/>
      <c r="CB549" s="76"/>
      <c r="CC549" s="76"/>
      <c r="CD549" s="76"/>
      <c r="CE549" s="76"/>
      <c r="CF549" s="76"/>
    </row>
    <row r="550" spans="9:84" s="74" customFormat="1" ht="12.75" hidden="1"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6"/>
      <c r="CA550" s="76"/>
      <c r="CB550" s="76"/>
      <c r="CC550" s="76"/>
      <c r="CD550" s="76"/>
      <c r="CE550" s="76"/>
      <c r="CF550" s="76"/>
    </row>
    <row r="551" spans="9:84" s="74" customFormat="1" ht="12.75" hidden="1"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6"/>
      <c r="CA551" s="76"/>
      <c r="CB551" s="76"/>
      <c r="CC551" s="76"/>
      <c r="CD551" s="76"/>
      <c r="CE551" s="76"/>
      <c r="CF551" s="76"/>
    </row>
    <row r="552" spans="9:84" s="74" customFormat="1" ht="12.75" hidden="1"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6"/>
      <c r="CA552" s="76"/>
      <c r="CB552" s="76"/>
      <c r="CC552" s="76"/>
      <c r="CD552" s="76"/>
      <c r="CE552" s="76"/>
      <c r="CF552" s="76"/>
    </row>
    <row r="553" spans="9:84" s="74" customFormat="1" ht="12.75" hidden="1"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6"/>
      <c r="CA553" s="76"/>
      <c r="CB553" s="76"/>
      <c r="CC553" s="76"/>
      <c r="CD553" s="76"/>
      <c r="CE553" s="76"/>
      <c r="CF553" s="76"/>
    </row>
    <row r="554" spans="9:84" s="74" customFormat="1" ht="12.75" hidden="1"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6"/>
      <c r="CA554" s="76"/>
      <c r="CB554" s="76"/>
      <c r="CC554" s="76"/>
      <c r="CD554" s="76"/>
      <c r="CE554" s="76"/>
      <c r="CF554" s="76"/>
    </row>
    <row r="555" spans="9:84" s="74" customFormat="1" ht="12.75" hidden="1"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6"/>
      <c r="CA555" s="76"/>
      <c r="CB555" s="76"/>
      <c r="CC555" s="76"/>
      <c r="CD555" s="76"/>
      <c r="CE555" s="76"/>
      <c r="CF555" s="76"/>
    </row>
    <row r="556" spans="9:84" s="74" customFormat="1" ht="12.75" hidden="1"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6"/>
      <c r="CA556" s="76"/>
      <c r="CB556" s="76"/>
      <c r="CC556" s="76"/>
      <c r="CD556" s="76"/>
      <c r="CE556" s="76"/>
      <c r="CF556" s="76"/>
    </row>
    <row r="557" spans="9:84" s="74" customFormat="1" ht="12.75" hidden="1"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6"/>
      <c r="CA557" s="76"/>
      <c r="CB557" s="76"/>
      <c r="CC557" s="76"/>
      <c r="CD557" s="76"/>
      <c r="CE557" s="76"/>
      <c r="CF557" s="76"/>
    </row>
    <row r="558" spans="9:84" s="74" customFormat="1" ht="12.75" hidden="1"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6"/>
      <c r="CA558" s="76"/>
      <c r="CB558" s="76"/>
      <c r="CC558" s="76"/>
      <c r="CD558" s="76"/>
      <c r="CE558" s="76"/>
      <c r="CF558" s="76"/>
    </row>
    <row r="559" spans="9:84" s="74" customFormat="1" ht="12.75" hidden="1"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6"/>
      <c r="CA559" s="76"/>
      <c r="CB559" s="76"/>
      <c r="CC559" s="76"/>
      <c r="CD559" s="76"/>
      <c r="CE559" s="76"/>
      <c r="CF559" s="76"/>
    </row>
    <row r="560" spans="9:84" s="74" customFormat="1" ht="12.75" hidden="1"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6"/>
      <c r="CA560" s="76"/>
      <c r="CB560" s="76"/>
      <c r="CC560" s="76"/>
      <c r="CD560" s="76"/>
      <c r="CE560" s="76"/>
      <c r="CF560" s="76"/>
    </row>
    <row r="561" spans="9:84" s="74" customFormat="1" ht="12.75" hidden="1"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6"/>
      <c r="CA561" s="76"/>
      <c r="CB561" s="76"/>
      <c r="CC561" s="76"/>
      <c r="CD561" s="76"/>
      <c r="CE561" s="76"/>
      <c r="CF561" s="76"/>
    </row>
    <row r="562" spans="9:84" s="74" customFormat="1" ht="12.75" hidden="1"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6"/>
      <c r="CA562" s="76"/>
      <c r="CB562" s="76"/>
      <c r="CC562" s="76"/>
      <c r="CD562" s="76"/>
      <c r="CE562" s="76"/>
      <c r="CF562" s="76"/>
    </row>
    <row r="563" spans="9:84" s="74" customFormat="1" ht="12.75" hidden="1"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6"/>
      <c r="CA563" s="76"/>
      <c r="CB563" s="76"/>
      <c r="CC563" s="76"/>
      <c r="CD563" s="76"/>
      <c r="CE563" s="76"/>
      <c r="CF563" s="76"/>
    </row>
    <row r="564" spans="9:84" s="74" customFormat="1" ht="12.75" hidden="1"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6"/>
      <c r="CA564" s="76"/>
      <c r="CB564" s="76"/>
      <c r="CC564" s="76"/>
      <c r="CD564" s="76"/>
      <c r="CE564" s="76"/>
      <c r="CF564" s="76"/>
    </row>
    <row r="565" spans="9:84" s="74" customFormat="1" ht="12.75" hidden="1"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6"/>
      <c r="CA565" s="76"/>
      <c r="CB565" s="76"/>
      <c r="CC565" s="76"/>
      <c r="CD565" s="76"/>
      <c r="CE565" s="76"/>
      <c r="CF565" s="76"/>
    </row>
    <row r="566" spans="9:84" s="74" customFormat="1" ht="12.75" hidden="1"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6"/>
      <c r="CA566" s="76"/>
      <c r="CB566" s="76"/>
      <c r="CC566" s="76"/>
      <c r="CD566" s="76"/>
      <c r="CE566" s="76"/>
      <c r="CF566" s="76"/>
    </row>
    <row r="567" spans="9:84" s="74" customFormat="1" ht="12.75" hidden="1"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6"/>
      <c r="CA567" s="76"/>
      <c r="CB567" s="76"/>
      <c r="CC567" s="76"/>
      <c r="CD567" s="76"/>
      <c r="CE567" s="76"/>
      <c r="CF567" s="76"/>
    </row>
    <row r="568" spans="9:84" s="74" customFormat="1" ht="12.75" hidden="1"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6"/>
      <c r="CA568" s="76"/>
      <c r="CB568" s="76"/>
      <c r="CC568" s="76"/>
      <c r="CD568" s="76"/>
      <c r="CE568" s="76"/>
      <c r="CF568" s="76"/>
    </row>
    <row r="569" spans="9:84" s="74" customFormat="1" ht="12.75" hidden="1"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6"/>
      <c r="CA569" s="76"/>
      <c r="CB569" s="76"/>
      <c r="CC569" s="76"/>
      <c r="CD569" s="76"/>
      <c r="CE569" s="76"/>
      <c r="CF569" s="76"/>
    </row>
    <row r="570" spans="9:84" s="74" customFormat="1" ht="12.75" hidden="1"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6"/>
      <c r="CA570" s="76"/>
      <c r="CB570" s="76"/>
      <c r="CC570" s="76"/>
      <c r="CD570" s="76"/>
      <c r="CE570" s="76"/>
      <c r="CF570" s="76"/>
    </row>
    <row r="571" spans="9:84" s="74" customFormat="1" ht="12.75" hidden="1"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6"/>
      <c r="CA571" s="76"/>
      <c r="CB571" s="76"/>
      <c r="CC571" s="76"/>
      <c r="CD571" s="76"/>
      <c r="CE571" s="76"/>
      <c r="CF571" s="76"/>
    </row>
    <row r="572" spans="9:84" s="74" customFormat="1" ht="12.75" hidden="1"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6"/>
      <c r="CA572" s="76"/>
      <c r="CB572" s="76"/>
      <c r="CC572" s="76"/>
      <c r="CD572" s="76"/>
      <c r="CE572" s="76"/>
      <c r="CF572" s="76"/>
    </row>
    <row r="573" spans="9:84" s="74" customFormat="1" ht="12.75" hidden="1"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6"/>
      <c r="CA573" s="76"/>
      <c r="CB573" s="76"/>
      <c r="CC573" s="76"/>
      <c r="CD573" s="76"/>
      <c r="CE573" s="76"/>
      <c r="CF573" s="76"/>
    </row>
    <row r="574" spans="9:84" s="74" customFormat="1" ht="12.75" hidden="1"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6"/>
      <c r="CA574" s="76"/>
      <c r="CB574" s="76"/>
      <c r="CC574" s="76"/>
      <c r="CD574" s="76"/>
      <c r="CE574" s="76"/>
      <c r="CF574" s="76"/>
    </row>
    <row r="575" spans="9:84" s="74" customFormat="1" ht="12.75" hidden="1"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6"/>
      <c r="CA575" s="76"/>
      <c r="CB575" s="76"/>
      <c r="CC575" s="76"/>
      <c r="CD575" s="76"/>
      <c r="CE575" s="76"/>
      <c r="CF575" s="76"/>
    </row>
    <row r="576" spans="9:84" s="74" customFormat="1" ht="12.75" hidden="1"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6"/>
      <c r="CA576" s="76"/>
      <c r="CB576" s="76"/>
      <c r="CC576" s="76"/>
      <c r="CD576" s="76"/>
      <c r="CE576" s="76"/>
      <c r="CF576" s="76"/>
    </row>
    <row r="577" spans="9:84" s="74" customFormat="1" ht="12.75" hidden="1"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6"/>
      <c r="CA577" s="76"/>
      <c r="CB577" s="76"/>
      <c r="CC577" s="76"/>
      <c r="CD577" s="76"/>
      <c r="CE577" s="76"/>
      <c r="CF577" s="76"/>
    </row>
    <row r="578" spans="9:84" s="74" customFormat="1" ht="12.75" hidden="1"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6"/>
      <c r="CA578" s="76"/>
      <c r="CB578" s="76"/>
      <c r="CC578" s="76"/>
      <c r="CD578" s="76"/>
      <c r="CE578" s="76"/>
      <c r="CF578" s="76"/>
    </row>
    <row r="579" spans="9:84" s="74" customFormat="1" ht="12.75" hidden="1"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6"/>
      <c r="CA579" s="76"/>
      <c r="CB579" s="76"/>
      <c r="CC579" s="76"/>
      <c r="CD579" s="76"/>
      <c r="CE579" s="76"/>
      <c r="CF579" s="76"/>
    </row>
    <row r="580" spans="9:84" s="74" customFormat="1" ht="12.75" hidden="1"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6"/>
      <c r="CA580" s="76"/>
      <c r="CB580" s="76"/>
      <c r="CC580" s="76"/>
      <c r="CD580" s="76"/>
      <c r="CE580" s="76"/>
      <c r="CF580" s="76"/>
    </row>
    <row r="581" spans="9:84" s="74" customFormat="1" ht="12.75" hidden="1"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6"/>
      <c r="CA581" s="76"/>
      <c r="CB581" s="76"/>
      <c r="CC581" s="76"/>
      <c r="CD581" s="76"/>
      <c r="CE581" s="76"/>
      <c r="CF581" s="76"/>
    </row>
    <row r="582" spans="9:84" s="74" customFormat="1" ht="12.75" hidden="1"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6"/>
      <c r="CA582" s="76"/>
      <c r="CB582" s="76"/>
      <c r="CC582" s="76"/>
      <c r="CD582" s="76"/>
      <c r="CE582" s="76"/>
      <c r="CF582" s="76"/>
    </row>
    <row r="583" spans="9:84" s="74" customFormat="1" ht="12.75" hidden="1"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6"/>
      <c r="CA583" s="76"/>
      <c r="CB583" s="76"/>
      <c r="CC583" s="76"/>
      <c r="CD583" s="76"/>
      <c r="CE583" s="76"/>
      <c r="CF583" s="76"/>
    </row>
    <row r="584" spans="9:84" s="74" customFormat="1" ht="12.75" hidden="1"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6"/>
      <c r="CA584" s="76"/>
      <c r="CB584" s="76"/>
      <c r="CC584" s="76"/>
      <c r="CD584" s="76"/>
      <c r="CE584" s="76"/>
      <c r="CF584" s="76"/>
    </row>
    <row r="585" spans="9:84" s="74" customFormat="1" ht="12.75" hidden="1"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6"/>
      <c r="CA585" s="76"/>
      <c r="CB585" s="76"/>
      <c r="CC585" s="76"/>
      <c r="CD585" s="76"/>
      <c r="CE585" s="76"/>
      <c r="CF585" s="76"/>
    </row>
    <row r="586" spans="9:84" s="74" customFormat="1" ht="12.75" hidden="1"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6"/>
      <c r="CA586" s="76"/>
      <c r="CB586" s="76"/>
      <c r="CC586" s="76"/>
      <c r="CD586" s="76"/>
      <c r="CE586" s="76"/>
      <c r="CF586" s="76"/>
    </row>
    <row r="587" spans="9:84" s="74" customFormat="1" ht="12.75" hidden="1"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6"/>
      <c r="CA587" s="76"/>
      <c r="CB587" s="76"/>
      <c r="CC587" s="76"/>
      <c r="CD587" s="76"/>
      <c r="CE587" s="76"/>
      <c r="CF587" s="76"/>
    </row>
    <row r="588" spans="9:84" s="74" customFormat="1" ht="12.75" hidden="1"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6"/>
      <c r="CA588" s="76"/>
      <c r="CB588" s="76"/>
      <c r="CC588" s="76"/>
      <c r="CD588" s="76"/>
      <c r="CE588" s="76"/>
      <c r="CF588" s="76"/>
    </row>
    <row r="589" spans="9:84" s="74" customFormat="1" ht="12.75" hidden="1"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6"/>
      <c r="CA589" s="76"/>
      <c r="CB589" s="76"/>
      <c r="CC589" s="76"/>
      <c r="CD589" s="76"/>
      <c r="CE589" s="76"/>
      <c r="CF589" s="76"/>
    </row>
    <row r="590" spans="9:84" s="74" customFormat="1" ht="12.75" hidden="1"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6"/>
      <c r="CA590" s="76"/>
      <c r="CB590" s="76"/>
      <c r="CC590" s="76"/>
      <c r="CD590" s="76"/>
      <c r="CE590" s="76"/>
      <c r="CF590" s="76"/>
    </row>
    <row r="591" spans="9:84" s="74" customFormat="1" ht="12.75" hidden="1"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6"/>
      <c r="CA591" s="76"/>
      <c r="CB591" s="76"/>
      <c r="CC591" s="76"/>
      <c r="CD591" s="76"/>
      <c r="CE591" s="76"/>
      <c r="CF591" s="76"/>
    </row>
    <row r="592" spans="9:84" s="74" customFormat="1" ht="12.75" hidden="1"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6"/>
      <c r="CA592" s="76"/>
      <c r="CB592" s="76"/>
      <c r="CC592" s="76"/>
      <c r="CD592" s="76"/>
      <c r="CE592" s="76"/>
      <c r="CF592" s="76"/>
    </row>
    <row r="593" spans="9:84" s="74" customFormat="1" ht="12.75" hidden="1"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6"/>
      <c r="CA593" s="76"/>
      <c r="CB593" s="76"/>
      <c r="CC593" s="76"/>
      <c r="CD593" s="76"/>
      <c r="CE593" s="76"/>
      <c r="CF593" s="76"/>
    </row>
    <row r="594" spans="9:84" s="74" customFormat="1" ht="12.75" hidden="1"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6"/>
      <c r="CA594" s="76"/>
      <c r="CB594" s="76"/>
      <c r="CC594" s="76"/>
      <c r="CD594" s="76"/>
      <c r="CE594" s="76"/>
      <c r="CF594" s="76"/>
    </row>
    <row r="595" spans="9:84" s="74" customFormat="1" ht="12.75" hidden="1"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6"/>
      <c r="CA595" s="76"/>
      <c r="CB595" s="76"/>
      <c r="CC595" s="76"/>
      <c r="CD595" s="76"/>
      <c r="CE595" s="76"/>
      <c r="CF595" s="76"/>
    </row>
    <row r="596" spans="9:84" s="74" customFormat="1" ht="12.75" hidden="1"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6"/>
      <c r="CA596" s="76"/>
      <c r="CB596" s="76"/>
      <c r="CC596" s="76"/>
      <c r="CD596" s="76"/>
      <c r="CE596" s="76"/>
      <c r="CF596" s="76"/>
    </row>
    <row r="597" spans="9:84" s="74" customFormat="1" ht="12.75" hidden="1"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6"/>
      <c r="CA597" s="76"/>
      <c r="CB597" s="76"/>
      <c r="CC597" s="76"/>
      <c r="CD597" s="76"/>
      <c r="CE597" s="76"/>
      <c r="CF597" s="76"/>
    </row>
    <row r="598" spans="9:84" s="74" customFormat="1" ht="12.75" hidden="1"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6"/>
      <c r="CA598" s="76"/>
      <c r="CB598" s="76"/>
      <c r="CC598" s="76"/>
      <c r="CD598" s="76"/>
      <c r="CE598" s="76"/>
      <c r="CF598" s="76"/>
    </row>
    <row r="599" spans="9:84" s="74" customFormat="1" ht="12.75" hidden="1"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6"/>
      <c r="CA599" s="76"/>
      <c r="CB599" s="76"/>
      <c r="CC599" s="76"/>
      <c r="CD599" s="76"/>
      <c r="CE599" s="76"/>
      <c r="CF599" s="76"/>
    </row>
    <row r="600" spans="9:84" s="74" customFormat="1" ht="12.75" hidden="1"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6"/>
      <c r="CA600" s="76"/>
      <c r="CB600" s="76"/>
      <c r="CC600" s="76"/>
      <c r="CD600" s="76"/>
      <c r="CE600" s="76"/>
      <c r="CF600" s="76"/>
    </row>
    <row r="601" spans="9:84" s="74" customFormat="1" ht="12.75" hidden="1"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6"/>
      <c r="CA601" s="76"/>
      <c r="CB601" s="76"/>
      <c r="CC601" s="76"/>
      <c r="CD601" s="76"/>
      <c r="CE601" s="76"/>
      <c r="CF601" s="76"/>
    </row>
    <row r="602" spans="9:84" s="74" customFormat="1" ht="12.75" hidden="1"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6"/>
      <c r="CA602" s="76"/>
      <c r="CB602" s="76"/>
      <c r="CC602" s="76"/>
      <c r="CD602" s="76"/>
      <c r="CE602" s="76"/>
      <c r="CF602" s="76"/>
    </row>
    <row r="603" spans="9:84" s="74" customFormat="1" ht="12.75" hidden="1"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6"/>
      <c r="CA603" s="76"/>
      <c r="CB603" s="76"/>
      <c r="CC603" s="76"/>
      <c r="CD603" s="76"/>
      <c r="CE603" s="76"/>
      <c r="CF603" s="76"/>
    </row>
    <row r="604" spans="9:84" s="74" customFormat="1" ht="12.75" hidden="1"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6"/>
      <c r="CA604" s="76"/>
      <c r="CB604" s="76"/>
      <c r="CC604" s="76"/>
      <c r="CD604" s="76"/>
      <c r="CE604" s="76"/>
      <c r="CF604" s="76"/>
    </row>
    <row r="605" spans="9:84" s="74" customFormat="1" ht="12.75" hidden="1"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6"/>
      <c r="CA605" s="76"/>
      <c r="CB605" s="76"/>
      <c r="CC605" s="76"/>
      <c r="CD605" s="76"/>
      <c r="CE605" s="76"/>
      <c r="CF605" s="76"/>
    </row>
    <row r="606" spans="9:84" s="74" customFormat="1" ht="12.75" hidden="1"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6"/>
      <c r="CA606" s="76"/>
      <c r="CB606" s="76"/>
      <c r="CC606" s="76"/>
      <c r="CD606" s="76"/>
      <c r="CE606" s="76"/>
      <c r="CF606" s="76"/>
    </row>
    <row r="607" spans="9:84" s="74" customFormat="1" ht="12.75" hidden="1"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6"/>
      <c r="CA607" s="76"/>
      <c r="CB607" s="76"/>
      <c r="CC607" s="76"/>
      <c r="CD607" s="76"/>
      <c r="CE607" s="76"/>
      <c r="CF607" s="76"/>
    </row>
    <row r="608" spans="9:84" s="74" customFormat="1" ht="12.75" hidden="1"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6"/>
      <c r="CA608" s="76"/>
      <c r="CB608" s="76"/>
      <c r="CC608" s="76"/>
      <c r="CD608" s="76"/>
      <c r="CE608" s="76"/>
      <c r="CF608" s="76"/>
    </row>
    <row r="609" spans="9:84" s="74" customFormat="1" ht="12.75" hidden="1"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6"/>
      <c r="CA609" s="76"/>
      <c r="CB609" s="76"/>
      <c r="CC609" s="76"/>
      <c r="CD609" s="76"/>
      <c r="CE609" s="76"/>
      <c r="CF609" s="76"/>
    </row>
    <row r="610" spans="9:84" s="74" customFormat="1" ht="12.75" hidden="1"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6"/>
      <c r="CA610" s="76"/>
      <c r="CB610" s="76"/>
      <c r="CC610" s="76"/>
      <c r="CD610" s="76"/>
      <c r="CE610" s="76"/>
      <c r="CF610" s="76"/>
    </row>
    <row r="611" spans="9:84" s="74" customFormat="1" ht="12.75" hidden="1"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6"/>
      <c r="CA611" s="76"/>
      <c r="CB611" s="76"/>
      <c r="CC611" s="76"/>
      <c r="CD611" s="76"/>
      <c r="CE611" s="76"/>
      <c r="CF611" s="76"/>
    </row>
    <row r="612" spans="9:84" s="74" customFormat="1" ht="12.75" hidden="1"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6"/>
      <c r="CA612" s="76"/>
      <c r="CB612" s="76"/>
      <c r="CC612" s="76"/>
      <c r="CD612" s="76"/>
      <c r="CE612" s="76"/>
      <c r="CF612" s="76"/>
    </row>
    <row r="613" spans="9:84" s="74" customFormat="1" ht="12.75" hidden="1"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6"/>
      <c r="CA613" s="76"/>
      <c r="CB613" s="76"/>
      <c r="CC613" s="76"/>
      <c r="CD613" s="76"/>
      <c r="CE613" s="76"/>
      <c r="CF613" s="76"/>
    </row>
    <row r="614" spans="9:84" s="74" customFormat="1" ht="12.75" hidden="1"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6"/>
      <c r="CA614" s="76"/>
      <c r="CB614" s="76"/>
      <c r="CC614" s="76"/>
      <c r="CD614" s="76"/>
      <c r="CE614" s="76"/>
      <c r="CF614" s="76"/>
    </row>
    <row r="615" spans="9:84" s="74" customFormat="1" ht="12.75" hidden="1"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6"/>
      <c r="CA615" s="76"/>
      <c r="CB615" s="76"/>
      <c r="CC615" s="76"/>
      <c r="CD615" s="76"/>
      <c r="CE615" s="76"/>
      <c r="CF615" s="76"/>
    </row>
    <row r="616" spans="9:84" s="74" customFormat="1" ht="12.75" hidden="1"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6"/>
      <c r="CA616" s="76"/>
      <c r="CB616" s="76"/>
      <c r="CC616" s="76"/>
      <c r="CD616" s="76"/>
      <c r="CE616" s="76"/>
      <c r="CF616" s="76"/>
    </row>
    <row r="617" spans="9:84" s="74" customFormat="1" ht="12.75" hidden="1"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6"/>
      <c r="CA617" s="76"/>
      <c r="CB617" s="76"/>
      <c r="CC617" s="76"/>
      <c r="CD617" s="76"/>
      <c r="CE617" s="76"/>
      <c r="CF617" s="76"/>
    </row>
    <row r="618" spans="9:84" s="74" customFormat="1" ht="12.75" hidden="1"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6"/>
      <c r="CA618" s="76"/>
      <c r="CB618" s="76"/>
      <c r="CC618" s="76"/>
      <c r="CD618" s="76"/>
      <c r="CE618" s="76"/>
      <c r="CF618" s="76"/>
    </row>
    <row r="619" spans="9:84" s="74" customFormat="1" ht="12.75" hidden="1"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6"/>
      <c r="CA619" s="76"/>
      <c r="CB619" s="76"/>
      <c r="CC619" s="76"/>
      <c r="CD619" s="76"/>
      <c r="CE619" s="76"/>
      <c r="CF619" s="76"/>
    </row>
    <row r="620" spans="9:84" s="74" customFormat="1" ht="12.75" hidden="1"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6"/>
      <c r="CA620" s="76"/>
      <c r="CB620" s="76"/>
      <c r="CC620" s="76"/>
      <c r="CD620" s="76"/>
      <c r="CE620" s="76"/>
      <c r="CF620" s="76"/>
    </row>
    <row r="621" spans="9:84" s="74" customFormat="1" ht="12.75" hidden="1"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6"/>
      <c r="CA621" s="76"/>
      <c r="CB621" s="76"/>
      <c r="CC621" s="76"/>
      <c r="CD621" s="76"/>
      <c r="CE621" s="76"/>
      <c r="CF621" s="76"/>
    </row>
    <row r="622" spans="9:84" s="74" customFormat="1" ht="12.75" hidden="1"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6"/>
      <c r="CA622" s="76"/>
      <c r="CB622" s="76"/>
      <c r="CC622" s="76"/>
      <c r="CD622" s="76"/>
      <c r="CE622" s="76"/>
      <c r="CF622" s="76"/>
    </row>
    <row r="623" spans="9:84" s="74" customFormat="1" ht="12.75" hidden="1"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6"/>
      <c r="CA623" s="76"/>
      <c r="CB623" s="76"/>
      <c r="CC623" s="76"/>
      <c r="CD623" s="76"/>
      <c r="CE623" s="76"/>
      <c r="CF623" s="76"/>
    </row>
    <row r="624" spans="9:84" s="74" customFormat="1" ht="12.75" hidden="1"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6"/>
      <c r="CA624" s="76"/>
      <c r="CB624" s="76"/>
      <c r="CC624" s="76"/>
      <c r="CD624" s="76"/>
      <c r="CE624" s="76"/>
      <c r="CF624" s="76"/>
    </row>
    <row r="625" spans="9:84" s="74" customFormat="1" ht="12.75" hidden="1"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6"/>
      <c r="CA625" s="76"/>
      <c r="CB625" s="76"/>
      <c r="CC625" s="76"/>
      <c r="CD625" s="76"/>
      <c r="CE625" s="76"/>
      <c r="CF625" s="76"/>
    </row>
    <row r="626" spans="9:84" s="74" customFormat="1" ht="12.75" hidden="1"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6"/>
      <c r="CA626" s="76"/>
      <c r="CB626" s="76"/>
      <c r="CC626" s="76"/>
      <c r="CD626" s="76"/>
      <c r="CE626" s="76"/>
      <c r="CF626" s="76"/>
    </row>
    <row r="627" spans="9:84" s="74" customFormat="1" ht="12.75" hidden="1"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6"/>
      <c r="CA627" s="76"/>
      <c r="CB627" s="76"/>
      <c r="CC627" s="76"/>
      <c r="CD627" s="76"/>
      <c r="CE627" s="76"/>
      <c r="CF627" s="76"/>
    </row>
    <row r="628" spans="9:84" s="74" customFormat="1" ht="12.75" hidden="1"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6"/>
      <c r="CA628" s="76"/>
      <c r="CB628" s="76"/>
      <c r="CC628" s="76"/>
      <c r="CD628" s="76"/>
      <c r="CE628" s="76"/>
      <c r="CF628" s="76"/>
    </row>
    <row r="629" spans="9:84" s="74" customFormat="1" ht="12.75" hidden="1"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6"/>
      <c r="CA629" s="76"/>
      <c r="CB629" s="76"/>
      <c r="CC629" s="76"/>
      <c r="CD629" s="76"/>
      <c r="CE629" s="76"/>
      <c r="CF629" s="76"/>
    </row>
    <row r="630" spans="9:84" s="74" customFormat="1" ht="12.75" hidden="1"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6"/>
      <c r="CA630" s="76"/>
      <c r="CB630" s="76"/>
      <c r="CC630" s="76"/>
      <c r="CD630" s="76"/>
      <c r="CE630" s="76"/>
      <c r="CF630" s="76"/>
    </row>
    <row r="631" spans="9:84" s="74" customFormat="1" ht="12.75" hidden="1"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6"/>
      <c r="CA631" s="76"/>
      <c r="CB631" s="76"/>
      <c r="CC631" s="76"/>
      <c r="CD631" s="76"/>
      <c r="CE631" s="76"/>
      <c r="CF631" s="76"/>
    </row>
    <row r="632" spans="9:84" s="74" customFormat="1" ht="12.75" hidden="1"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6"/>
      <c r="CA632" s="76"/>
      <c r="CB632" s="76"/>
      <c r="CC632" s="76"/>
      <c r="CD632" s="76"/>
      <c r="CE632" s="76"/>
      <c r="CF632" s="76"/>
    </row>
    <row r="633" spans="9:84" s="74" customFormat="1" ht="12.75" hidden="1"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6"/>
      <c r="CA633" s="76"/>
      <c r="CB633" s="76"/>
      <c r="CC633" s="76"/>
      <c r="CD633" s="76"/>
      <c r="CE633" s="76"/>
      <c r="CF633" s="76"/>
    </row>
    <row r="634" spans="9:84" s="74" customFormat="1" ht="12.75" hidden="1"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6"/>
      <c r="CA634" s="76"/>
      <c r="CB634" s="76"/>
      <c r="CC634" s="76"/>
      <c r="CD634" s="76"/>
      <c r="CE634" s="76"/>
      <c r="CF634" s="76"/>
    </row>
    <row r="635" spans="9:84" s="74" customFormat="1" ht="12.75" hidden="1"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6"/>
      <c r="CA635" s="76"/>
      <c r="CB635" s="76"/>
      <c r="CC635" s="76"/>
      <c r="CD635" s="76"/>
      <c r="CE635" s="76"/>
      <c r="CF635" s="76"/>
    </row>
    <row r="636" spans="9:84" s="74" customFormat="1" ht="12.75" hidden="1"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6"/>
      <c r="CA636" s="76"/>
      <c r="CB636" s="76"/>
      <c r="CC636" s="76"/>
      <c r="CD636" s="76"/>
      <c r="CE636" s="76"/>
      <c r="CF636" s="76"/>
    </row>
    <row r="637" spans="9:84" s="74" customFormat="1" ht="12.75" hidden="1"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6"/>
      <c r="CA637" s="76"/>
      <c r="CB637" s="76"/>
      <c r="CC637" s="76"/>
      <c r="CD637" s="76"/>
      <c r="CE637" s="76"/>
      <c r="CF637" s="76"/>
    </row>
    <row r="638" spans="9:84" s="74" customFormat="1" ht="12.75" hidden="1"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6"/>
      <c r="CA638" s="76"/>
      <c r="CB638" s="76"/>
      <c r="CC638" s="76"/>
      <c r="CD638" s="76"/>
      <c r="CE638" s="76"/>
      <c r="CF638" s="76"/>
    </row>
    <row r="639" spans="9:84" s="74" customFormat="1" ht="12.75" hidden="1"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6"/>
      <c r="CA639" s="76"/>
      <c r="CB639" s="76"/>
      <c r="CC639" s="76"/>
      <c r="CD639" s="76"/>
      <c r="CE639" s="76"/>
      <c r="CF639" s="76"/>
    </row>
    <row r="640" spans="9:84" s="74" customFormat="1" ht="12.75" hidden="1"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6"/>
      <c r="CA640" s="76"/>
      <c r="CB640" s="76"/>
      <c r="CC640" s="76"/>
      <c r="CD640" s="76"/>
      <c r="CE640" s="76"/>
      <c r="CF640" s="76"/>
    </row>
    <row r="641" spans="9:84" s="74" customFormat="1" ht="12.75" hidden="1"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6"/>
      <c r="CA641" s="76"/>
      <c r="CB641" s="76"/>
      <c r="CC641" s="76"/>
      <c r="CD641" s="76"/>
      <c r="CE641" s="76"/>
      <c r="CF641" s="76"/>
    </row>
    <row r="642" spans="9:84" s="74" customFormat="1" ht="12.75" hidden="1"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6"/>
      <c r="CA642" s="76"/>
      <c r="CB642" s="76"/>
      <c r="CC642" s="76"/>
      <c r="CD642" s="76"/>
      <c r="CE642" s="76"/>
      <c r="CF642" s="76"/>
    </row>
    <row r="643" spans="9:84" s="74" customFormat="1" ht="12.75" hidden="1"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6"/>
      <c r="CA643" s="76"/>
      <c r="CB643" s="76"/>
      <c r="CC643" s="76"/>
      <c r="CD643" s="76"/>
      <c r="CE643" s="76"/>
      <c r="CF643" s="76"/>
    </row>
    <row r="644" spans="9:84" s="74" customFormat="1" ht="12.75" hidden="1"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6"/>
      <c r="CA644" s="76"/>
      <c r="CB644" s="76"/>
      <c r="CC644" s="76"/>
      <c r="CD644" s="76"/>
      <c r="CE644" s="76"/>
      <c r="CF644" s="76"/>
    </row>
    <row r="645" spans="9:84" s="74" customFormat="1" ht="12.75" hidden="1"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6"/>
      <c r="CA645" s="76"/>
      <c r="CB645" s="76"/>
      <c r="CC645" s="76"/>
      <c r="CD645" s="76"/>
      <c r="CE645" s="76"/>
      <c r="CF645" s="76"/>
    </row>
    <row r="646" spans="9:84" s="74" customFormat="1" ht="12.75" hidden="1"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6"/>
      <c r="CA646" s="76"/>
      <c r="CB646" s="76"/>
      <c r="CC646" s="76"/>
      <c r="CD646" s="76"/>
      <c r="CE646" s="76"/>
      <c r="CF646" s="76"/>
    </row>
    <row r="647" spans="9:84" s="74" customFormat="1" ht="12.75" hidden="1"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6"/>
      <c r="CA647" s="76"/>
      <c r="CB647" s="76"/>
      <c r="CC647" s="76"/>
      <c r="CD647" s="76"/>
      <c r="CE647" s="76"/>
      <c r="CF647" s="76"/>
    </row>
    <row r="648" spans="9:84" s="74" customFormat="1" ht="12.75" hidden="1"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6"/>
      <c r="CA648" s="76"/>
      <c r="CB648" s="76"/>
      <c r="CC648" s="76"/>
      <c r="CD648" s="76"/>
      <c r="CE648" s="76"/>
      <c r="CF648" s="76"/>
    </row>
    <row r="649" spans="9:84" s="74" customFormat="1" ht="12.75" hidden="1"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6"/>
      <c r="CA649" s="76"/>
      <c r="CB649" s="76"/>
      <c r="CC649" s="76"/>
      <c r="CD649" s="76"/>
      <c r="CE649" s="76"/>
      <c r="CF649" s="76"/>
    </row>
    <row r="650" spans="9:84" s="74" customFormat="1" ht="12.75" hidden="1"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6"/>
      <c r="CA650" s="76"/>
      <c r="CB650" s="76"/>
      <c r="CC650" s="76"/>
      <c r="CD650" s="76"/>
      <c r="CE650" s="76"/>
      <c r="CF650" s="76"/>
    </row>
    <row r="651" spans="9:84" s="74" customFormat="1" ht="12.75" hidden="1"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6"/>
      <c r="CA651" s="76"/>
      <c r="CB651" s="76"/>
      <c r="CC651" s="76"/>
      <c r="CD651" s="76"/>
      <c r="CE651" s="76"/>
      <c r="CF651" s="76"/>
    </row>
    <row r="652" spans="9:84" s="74" customFormat="1" ht="12.75" hidden="1"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6"/>
      <c r="CA652" s="76"/>
      <c r="CB652" s="76"/>
      <c r="CC652" s="76"/>
      <c r="CD652" s="76"/>
      <c r="CE652" s="76"/>
      <c r="CF652" s="76"/>
    </row>
    <row r="653" spans="9:84" s="74" customFormat="1" ht="12.75" hidden="1"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6"/>
      <c r="CA653" s="76"/>
      <c r="CB653" s="76"/>
      <c r="CC653" s="76"/>
      <c r="CD653" s="76"/>
      <c r="CE653" s="76"/>
      <c r="CF653" s="76"/>
    </row>
    <row r="654" spans="9:84" s="74" customFormat="1" ht="12.75" hidden="1"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6"/>
      <c r="CA654" s="76"/>
      <c r="CB654" s="76"/>
      <c r="CC654" s="76"/>
      <c r="CD654" s="76"/>
      <c r="CE654" s="76"/>
      <c r="CF654" s="76"/>
    </row>
    <row r="655" spans="9:84" s="74" customFormat="1" ht="12.75" hidden="1"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6"/>
      <c r="CA655" s="76"/>
      <c r="CB655" s="76"/>
      <c r="CC655" s="76"/>
      <c r="CD655" s="76"/>
      <c r="CE655" s="76"/>
      <c r="CF655" s="76"/>
    </row>
    <row r="656" spans="9:84" s="74" customFormat="1" ht="12.75" hidden="1"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6"/>
      <c r="CA656" s="76"/>
      <c r="CB656" s="76"/>
      <c r="CC656" s="76"/>
      <c r="CD656" s="76"/>
      <c r="CE656" s="76"/>
      <c r="CF656" s="76"/>
    </row>
    <row r="657" spans="9:84" s="74" customFormat="1" ht="12.75" hidden="1"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6"/>
      <c r="CA657" s="76"/>
      <c r="CB657" s="76"/>
      <c r="CC657" s="76"/>
      <c r="CD657" s="76"/>
      <c r="CE657" s="76"/>
      <c r="CF657" s="76"/>
    </row>
    <row r="658" spans="9:84" s="74" customFormat="1" ht="12.75" hidden="1"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6"/>
      <c r="CA658" s="76"/>
      <c r="CB658" s="76"/>
      <c r="CC658" s="76"/>
      <c r="CD658" s="76"/>
      <c r="CE658" s="76"/>
      <c r="CF658" s="76"/>
    </row>
    <row r="659" spans="9:84" s="74" customFormat="1" ht="12.75" hidden="1"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6"/>
      <c r="CA659" s="76"/>
      <c r="CB659" s="76"/>
      <c r="CC659" s="76"/>
      <c r="CD659" s="76"/>
      <c r="CE659" s="76"/>
      <c r="CF659" s="76"/>
    </row>
    <row r="660" spans="9:84" s="74" customFormat="1" ht="12.75" hidden="1"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6"/>
      <c r="CA660" s="76"/>
      <c r="CB660" s="76"/>
      <c r="CC660" s="76"/>
      <c r="CD660" s="76"/>
      <c r="CE660" s="76"/>
      <c r="CF660" s="76"/>
    </row>
    <row r="661" spans="9:84" s="74" customFormat="1" ht="12.75" hidden="1"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6"/>
      <c r="CA661" s="76"/>
      <c r="CB661" s="76"/>
      <c r="CC661" s="76"/>
      <c r="CD661" s="76"/>
      <c r="CE661" s="76"/>
      <c r="CF661" s="76"/>
    </row>
    <row r="662" spans="9:84" s="74" customFormat="1" ht="12.75" hidden="1"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6"/>
      <c r="CA662" s="76"/>
      <c r="CB662" s="76"/>
      <c r="CC662" s="76"/>
      <c r="CD662" s="76"/>
      <c r="CE662" s="76"/>
      <c r="CF662" s="76"/>
    </row>
    <row r="663" spans="9:84" s="74" customFormat="1" ht="12.75" hidden="1"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6"/>
      <c r="CA663" s="76"/>
      <c r="CB663" s="76"/>
      <c r="CC663" s="76"/>
      <c r="CD663" s="76"/>
      <c r="CE663" s="76"/>
      <c r="CF663" s="76"/>
    </row>
    <row r="664" spans="9:84" s="74" customFormat="1" ht="12.75" hidden="1"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6"/>
      <c r="CA664" s="76"/>
      <c r="CB664" s="76"/>
      <c r="CC664" s="76"/>
      <c r="CD664" s="76"/>
      <c r="CE664" s="76"/>
      <c r="CF664" s="76"/>
    </row>
    <row r="665" spans="9:84" s="74" customFormat="1" ht="12.75" hidden="1"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6"/>
      <c r="CA665" s="76"/>
      <c r="CB665" s="76"/>
      <c r="CC665" s="76"/>
      <c r="CD665" s="76"/>
      <c r="CE665" s="76"/>
      <c r="CF665" s="76"/>
    </row>
    <row r="666" spans="9:84" s="74" customFormat="1" ht="12.75" hidden="1"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6"/>
      <c r="CA666" s="76"/>
      <c r="CB666" s="76"/>
      <c r="CC666" s="76"/>
      <c r="CD666" s="76"/>
      <c r="CE666" s="76"/>
      <c r="CF666" s="76"/>
    </row>
    <row r="667" spans="9:84" s="74" customFormat="1" ht="12.75" hidden="1"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6"/>
      <c r="CA667" s="76"/>
      <c r="CB667" s="76"/>
      <c r="CC667" s="76"/>
      <c r="CD667" s="76"/>
      <c r="CE667" s="76"/>
      <c r="CF667" s="76"/>
    </row>
    <row r="668" spans="9:84" s="74" customFormat="1" ht="12.75" hidden="1"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6"/>
      <c r="CA668" s="76"/>
      <c r="CB668" s="76"/>
      <c r="CC668" s="76"/>
      <c r="CD668" s="76"/>
      <c r="CE668" s="76"/>
      <c r="CF668" s="76"/>
    </row>
    <row r="669" spans="9:84" s="74" customFormat="1" ht="12.75" hidden="1"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6"/>
      <c r="CA669" s="76"/>
      <c r="CB669" s="76"/>
      <c r="CC669" s="76"/>
      <c r="CD669" s="76"/>
      <c r="CE669" s="76"/>
      <c r="CF669" s="76"/>
    </row>
    <row r="670" spans="9:84" s="74" customFormat="1" ht="12.75" hidden="1"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6"/>
      <c r="CA670" s="76"/>
      <c r="CB670" s="76"/>
      <c r="CC670" s="76"/>
      <c r="CD670" s="76"/>
      <c r="CE670" s="76"/>
      <c r="CF670" s="76"/>
    </row>
    <row r="671" spans="9:84" s="74" customFormat="1" ht="12.75" hidden="1"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6"/>
      <c r="CA671" s="76"/>
      <c r="CB671" s="76"/>
      <c r="CC671" s="76"/>
      <c r="CD671" s="76"/>
      <c r="CE671" s="76"/>
      <c r="CF671" s="76"/>
    </row>
    <row r="672" spans="9:84" s="74" customFormat="1" ht="12.75" hidden="1"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6"/>
      <c r="CA672" s="76"/>
      <c r="CB672" s="76"/>
      <c r="CC672" s="76"/>
      <c r="CD672" s="76"/>
      <c r="CE672" s="76"/>
      <c r="CF672" s="76"/>
    </row>
    <row r="673" spans="9:84" s="74" customFormat="1" ht="12.75" hidden="1"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6"/>
      <c r="CA673" s="76"/>
      <c r="CB673" s="76"/>
      <c r="CC673" s="76"/>
      <c r="CD673" s="76"/>
      <c r="CE673" s="76"/>
      <c r="CF673" s="76"/>
    </row>
    <row r="674" spans="9:84" s="74" customFormat="1" ht="12.75" hidden="1"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6"/>
      <c r="CA674" s="76"/>
      <c r="CB674" s="76"/>
      <c r="CC674" s="76"/>
      <c r="CD674" s="76"/>
      <c r="CE674" s="76"/>
      <c r="CF674" s="76"/>
    </row>
    <row r="675" spans="9:84" s="74" customFormat="1" ht="12.75" hidden="1"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6"/>
      <c r="CA675" s="76"/>
      <c r="CB675" s="76"/>
      <c r="CC675" s="76"/>
      <c r="CD675" s="76"/>
      <c r="CE675" s="76"/>
      <c r="CF675" s="76"/>
    </row>
    <row r="676" spans="9:84" s="74" customFormat="1" ht="12.75" hidden="1"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6"/>
      <c r="CA676" s="76"/>
      <c r="CB676" s="76"/>
      <c r="CC676" s="76"/>
      <c r="CD676" s="76"/>
      <c r="CE676" s="76"/>
      <c r="CF676" s="76"/>
    </row>
    <row r="677" spans="9:84" s="74" customFormat="1" ht="12.75" hidden="1"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6"/>
      <c r="CA677" s="76"/>
      <c r="CB677" s="76"/>
      <c r="CC677" s="76"/>
      <c r="CD677" s="76"/>
      <c r="CE677" s="76"/>
      <c r="CF677" s="76"/>
    </row>
    <row r="678" spans="9:84" s="74" customFormat="1" ht="12.75" hidden="1"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6"/>
      <c r="CA678" s="76"/>
      <c r="CB678" s="76"/>
      <c r="CC678" s="76"/>
      <c r="CD678" s="76"/>
      <c r="CE678" s="76"/>
      <c r="CF678" s="76"/>
    </row>
    <row r="679" spans="9:84" s="74" customFormat="1" ht="12.75" hidden="1"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6"/>
      <c r="CA679" s="76"/>
      <c r="CB679" s="76"/>
      <c r="CC679" s="76"/>
      <c r="CD679" s="76"/>
      <c r="CE679" s="76"/>
      <c r="CF679" s="76"/>
    </row>
    <row r="680" spans="9:84" s="74" customFormat="1" ht="12.75" hidden="1"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6"/>
      <c r="CA680" s="76"/>
      <c r="CB680" s="76"/>
      <c r="CC680" s="76"/>
      <c r="CD680" s="76"/>
      <c r="CE680" s="76"/>
      <c r="CF680" s="76"/>
    </row>
    <row r="681" spans="9:84" s="74" customFormat="1" ht="12.75" hidden="1"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6"/>
      <c r="CA681" s="76"/>
      <c r="CB681" s="76"/>
      <c r="CC681" s="76"/>
      <c r="CD681" s="76"/>
      <c r="CE681" s="76"/>
      <c r="CF681" s="76"/>
    </row>
    <row r="682" spans="9:84" s="74" customFormat="1" ht="12.75" hidden="1"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6"/>
      <c r="CA682" s="76"/>
      <c r="CB682" s="76"/>
      <c r="CC682" s="76"/>
      <c r="CD682" s="76"/>
      <c r="CE682" s="76"/>
      <c r="CF682" s="76"/>
    </row>
    <row r="683" spans="9:84" s="74" customFormat="1" ht="12.75" hidden="1"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6"/>
      <c r="CA683" s="76"/>
      <c r="CB683" s="76"/>
      <c r="CC683" s="76"/>
      <c r="CD683" s="76"/>
      <c r="CE683" s="76"/>
      <c r="CF683" s="76"/>
    </row>
    <row r="684" spans="9:84" s="74" customFormat="1" ht="12.75" hidden="1"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6"/>
      <c r="CA684" s="76"/>
      <c r="CB684" s="76"/>
      <c r="CC684" s="76"/>
      <c r="CD684" s="76"/>
      <c r="CE684" s="76"/>
      <c r="CF684" s="76"/>
    </row>
    <row r="685" spans="9:84" s="74" customFormat="1" ht="12.75" hidden="1"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6"/>
      <c r="CA685" s="76"/>
      <c r="CB685" s="76"/>
      <c r="CC685" s="76"/>
      <c r="CD685" s="76"/>
      <c r="CE685" s="76"/>
      <c r="CF685" s="76"/>
    </row>
    <row r="686" spans="9:84" s="74" customFormat="1" ht="12.75" hidden="1"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6"/>
      <c r="CA686" s="76"/>
      <c r="CB686" s="76"/>
      <c r="CC686" s="76"/>
      <c r="CD686" s="76"/>
      <c r="CE686" s="76"/>
      <c r="CF686" s="76"/>
    </row>
    <row r="687" spans="9:84" s="74" customFormat="1" ht="12.75" hidden="1"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6"/>
      <c r="CA687" s="76"/>
      <c r="CB687" s="76"/>
      <c r="CC687" s="76"/>
      <c r="CD687" s="76"/>
      <c r="CE687" s="76"/>
      <c r="CF687" s="76"/>
    </row>
    <row r="688" spans="9:84" s="74" customFormat="1" ht="12.75" hidden="1"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6"/>
      <c r="CA688" s="76"/>
      <c r="CB688" s="76"/>
      <c r="CC688" s="76"/>
      <c r="CD688" s="76"/>
      <c r="CE688" s="76"/>
      <c r="CF688" s="76"/>
    </row>
    <row r="689" spans="9:84" s="74" customFormat="1" ht="12.75" hidden="1"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6"/>
      <c r="CA689" s="76"/>
      <c r="CB689" s="76"/>
      <c r="CC689" s="76"/>
      <c r="CD689" s="76"/>
      <c r="CE689" s="76"/>
      <c r="CF689" s="76"/>
    </row>
    <row r="690" spans="9:84" s="74" customFormat="1" ht="12.75" hidden="1"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6"/>
      <c r="CA690" s="76"/>
      <c r="CB690" s="76"/>
      <c r="CC690" s="76"/>
      <c r="CD690" s="76"/>
      <c r="CE690" s="76"/>
      <c r="CF690" s="76"/>
    </row>
    <row r="691" spans="9:84" s="74" customFormat="1" ht="12.75" hidden="1"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6"/>
      <c r="CA691" s="76"/>
      <c r="CB691" s="76"/>
      <c r="CC691" s="76"/>
      <c r="CD691" s="76"/>
      <c r="CE691" s="76"/>
      <c r="CF691" s="76"/>
    </row>
    <row r="692" spans="9:84" s="74" customFormat="1" ht="12.75" hidden="1"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6"/>
      <c r="CA692" s="76"/>
      <c r="CB692" s="76"/>
      <c r="CC692" s="76"/>
      <c r="CD692" s="76"/>
      <c r="CE692" s="76"/>
      <c r="CF692" s="76"/>
    </row>
    <row r="693" spans="9:84" s="74" customFormat="1" ht="12.75" hidden="1"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6"/>
      <c r="CA693" s="76"/>
      <c r="CB693" s="76"/>
      <c r="CC693" s="76"/>
      <c r="CD693" s="76"/>
      <c r="CE693" s="76"/>
      <c r="CF693" s="76"/>
    </row>
    <row r="694" spans="9:84" s="74" customFormat="1" ht="12.75" hidden="1"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6"/>
      <c r="CA694" s="76"/>
      <c r="CB694" s="76"/>
      <c r="CC694" s="76"/>
      <c r="CD694" s="76"/>
      <c r="CE694" s="76"/>
      <c r="CF694" s="76"/>
    </row>
    <row r="695" spans="9:84" s="74" customFormat="1" ht="12.75" hidden="1"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6"/>
      <c r="CA695" s="76"/>
      <c r="CB695" s="76"/>
      <c r="CC695" s="76"/>
      <c r="CD695" s="76"/>
      <c r="CE695" s="76"/>
      <c r="CF695" s="76"/>
    </row>
    <row r="696" spans="9:84" s="74" customFormat="1" ht="12.75" hidden="1"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6"/>
      <c r="CA696" s="76"/>
      <c r="CB696" s="76"/>
      <c r="CC696" s="76"/>
      <c r="CD696" s="76"/>
      <c r="CE696" s="76"/>
      <c r="CF696" s="76"/>
    </row>
    <row r="697" spans="9:84" s="74" customFormat="1" ht="12.75" hidden="1"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6"/>
      <c r="CA697" s="76"/>
      <c r="CB697" s="76"/>
      <c r="CC697" s="76"/>
      <c r="CD697" s="76"/>
      <c r="CE697" s="76"/>
      <c r="CF697" s="76"/>
    </row>
    <row r="698" spans="9:84" s="74" customFormat="1" ht="12.75" hidden="1"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6"/>
      <c r="CA698" s="76"/>
      <c r="CB698" s="76"/>
      <c r="CC698" s="76"/>
      <c r="CD698" s="76"/>
      <c r="CE698" s="76"/>
      <c r="CF698" s="76"/>
    </row>
    <row r="699" spans="9:84" s="74" customFormat="1" ht="12.75" hidden="1"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6"/>
      <c r="CA699" s="76"/>
      <c r="CB699" s="76"/>
      <c r="CC699" s="76"/>
      <c r="CD699" s="76"/>
      <c r="CE699" s="76"/>
      <c r="CF699" s="76"/>
    </row>
    <row r="700" spans="9:84" s="74" customFormat="1" ht="12.75" hidden="1"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6"/>
      <c r="CA700" s="76"/>
      <c r="CB700" s="76"/>
      <c r="CC700" s="76"/>
      <c r="CD700" s="76"/>
      <c r="CE700" s="76"/>
      <c r="CF700" s="76"/>
    </row>
    <row r="701" spans="9:84" s="74" customFormat="1" ht="12.75" hidden="1"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6"/>
      <c r="CA701" s="76"/>
      <c r="CB701" s="76"/>
      <c r="CC701" s="76"/>
      <c r="CD701" s="76"/>
      <c r="CE701" s="76"/>
      <c r="CF701" s="76"/>
    </row>
    <row r="702" spans="9:84" s="74" customFormat="1" ht="12.75" hidden="1"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6"/>
      <c r="CA702" s="76"/>
      <c r="CB702" s="76"/>
      <c r="CC702" s="76"/>
      <c r="CD702" s="76"/>
      <c r="CE702" s="76"/>
      <c r="CF702" s="76"/>
    </row>
    <row r="703" spans="9:84" s="74" customFormat="1" ht="12.75" hidden="1"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6"/>
      <c r="CA703" s="76"/>
      <c r="CB703" s="76"/>
      <c r="CC703" s="76"/>
      <c r="CD703" s="76"/>
      <c r="CE703" s="76"/>
      <c r="CF703" s="76"/>
    </row>
    <row r="704" spans="9:84" s="74" customFormat="1" ht="12.75" hidden="1"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6"/>
      <c r="CA704" s="76"/>
      <c r="CB704" s="76"/>
      <c r="CC704" s="76"/>
      <c r="CD704" s="76"/>
      <c r="CE704" s="76"/>
      <c r="CF704" s="76"/>
    </row>
    <row r="705" spans="9:84" s="74" customFormat="1" ht="12.75" hidden="1"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6"/>
      <c r="CA705" s="76"/>
      <c r="CB705" s="76"/>
      <c r="CC705" s="76"/>
      <c r="CD705" s="76"/>
      <c r="CE705" s="76"/>
      <c r="CF705" s="76"/>
    </row>
    <row r="706" spans="9:84" s="74" customFormat="1" ht="12.75" hidden="1"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6"/>
      <c r="CA706" s="76"/>
      <c r="CB706" s="76"/>
      <c r="CC706" s="76"/>
      <c r="CD706" s="76"/>
      <c r="CE706" s="76"/>
      <c r="CF706" s="76"/>
    </row>
    <row r="707" spans="9:84" s="74" customFormat="1" ht="12.75" hidden="1"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6"/>
      <c r="CA707" s="76"/>
      <c r="CB707" s="76"/>
      <c r="CC707" s="76"/>
      <c r="CD707" s="76"/>
      <c r="CE707" s="76"/>
      <c r="CF707" s="76"/>
    </row>
    <row r="708" spans="9:84" s="74" customFormat="1" ht="12.75" hidden="1"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6"/>
      <c r="CA708" s="76"/>
      <c r="CB708" s="76"/>
      <c r="CC708" s="76"/>
      <c r="CD708" s="76"/>
      <c r="CE708" s="76"/>
      <c r="CF708" s="76"/>
    </row>
    <row r="709" spans="9:84" s="74" customFormat="1" ht="12.75" hidden="1"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6"/>
      <c r="CA709" s="76"/>
      <c r="CB709" s="76"/>
      <c r="CC709" s="76"/>
      <c r="CD709" s="76"/>
      <c r="CE709" s="76"/>
      <c r="CF709" s="76"/>
    </row>
    <row r="710" spans="9:84" s="74" customFormat="1" ht="12.75" hidden="1"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6"/>
      <c r="CA710" s="76"/>
      <c r="CB710" s="76"/>
      <c r="CC710" s="76"/>
      <c r="CD710" s="76"/>
      <c r="CE710" s="76"/>
      <c r="CF710" s="76"/>
    </row>
    <row r="711" spans="9:84" s="74" customFormat="1" ht="12.75" hidden="1"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6"/>
      <c r="CA711" s="76"/>
      <c r="CB711" s="76"/>
      <c r="CC711" s="76"/>
      <c r="CD711" s="76"/>
      <c r="CE711" s="76"/>
      <c r="CF711" s="76"/>
    </row>
    <row r="712" spans="9:84" s="74" customFormat="1" ht="12.75" hidden="1"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6"/>
      <c r="CA712" s="76"/>
      <c r="CB712" s="76"/>
      <c r="CC712" s="76"/>
      <c r="CD712" s="76"/>
      <c r="CE712" s="76"/>
      <c r="CF712" s="76"/>
    </row>
    <row r="713" spans="9:84" s="74" customFormat="1" ht="12.75" hidden="1"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6"/>
      <c r="CA713" s="76"/>
      <c r="CB713" s="76"/>
      <c r="CC713" s="76"/>
      <c r="CD713" s="76"/>
      <c r="CE713" s="76"/>
      <c r="CF713" s="76"/>
    </row>
    <row r="714" spans="9:84" s="74" customFormat="1" ht="12.75" hidden="1"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6"/>
      <c r="CA714" s="76"/>
      <c r="CB714" s="76"/>
      <c r="CC714" s="76"/>
      <c r="CD714" s="76"/>
      <c r="CE714" s="76"/>
      <c r="CF714" s="76"/>
    </row>
    <row r="715" spans="9:84" s="74" customFormat="1" ht="12.75" hidden="1"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6"/>
      <c r="CA715" s="76"/>
      <c r="CB715" s="76"/>
      <c r="CC715" s="76"/>
      <c r="CD715" s="76"/>
      <c r="CE715" s="76"/>
      <c r="CF715" s="76"/>
    </row>
    <row r="716" spans="9:84" s="74" customFormat="1" ht="12.75" hidden="1"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6"/>
      <c r="CA716" s="76"/>
      <c r="CB716" s="76"/>
      <c r="CC716" s="76"/>
      <c r="CD716" s="76"/>
      <c r="CE716" s="76"/>
      <c r="CF716" s="76"/>
    </row>
    <row r="717" spans="9:84" s="74" customFormat="1" ht="12.75" hidden="1"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6"/>
      <c r="CA717" s="76"/>
      <c r="CB717" s="76"/>
      <c r="CC717" s="76"/>
      <c r="CD717" s="76"/>
      <c r="CE717" s="76"/>
      <c r="CF717" s="76"/>
    </row>
    <row r="718" spans="9:84" s="74" customFormat="1" ht="12.75" hidden="1"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6"/>
      <c r="CA718" s="76"/>
      <c r="CB718" s="76"/>
      <c r="CC718" s="76"/>
      <c r="CD718" s="76"/>
      <c r="CE718" s="76"/>
      <c r="CF718" s="76"/>
    </row>
    <row r="719" spans="9:84" s="74" customFormat="1" ht="12.75" hidden="1"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6"/>
      <c r="CA719" s="76"/>
      <c r="CB719" s="76"/>
      <c r="CC719" s="76"/>
      <c r="CD719" s="76"/>
      <c r="CE719" s="76"/>
      <c r="CF719" s="76"/>
    </row>
    <row r="720" spans="9:84" s="74" customFormat="1" ht="12.75" hidden="1"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6"/>
      <c r="CA720" s="76"/>
      <c r="CB720" s="76"/>
      <c r="CC720" s="76"/>
      <c r="CD720" s="76"/>
      <c r="CE720" s="76"/>
      <c r="CF720" s="76"/>
    </row>
    <row r="721" spans="9:84" s="74" customFormat="1" ht="12.75" hidden="1"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6"/>
      <c r="CA721" s="76"/>
      <c r="CB721" s="76"/>
      <c r="CC721" s="76"/>
      <c r="CD721" s="76"/>
      <c r="CE721" s="76"/>
      <c r="CF721" s="76"/>
    </row>
    <row r="722" spans="9:84" s="74" customFormat="1" ht="12.75" hidden="1"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6"/>
      <c r="CA722" s="76"/>
      <c r="CB722" s="76"/>
      <c r="CC722" s="76"/>
      <c r="CD722" s="76"/>
      <c r="CE722" s="76"/>
      <c r="CF722" s="76"/>
    </row>
    <row r="723" spans="9:84" s="74" customFormat="1" ht="12.75" hidden="1"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BI723" s="75"/>
      <c r="BJ723" s="75"/>
      <c r="BK723" s="75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6"/>
      <c r="CA723" s="76"/>
      <c r="CB723" s="76"/>
      <c r="CC723" s="76"/>
      <c r="CD723" s="76"/>
      <c r="CE723" s="76"/>
      <c r="CF723" s="76"/>
    </row>
    <row r="724" spans="9:84" s="74" customFormat="1" ht="12.75" hidden="1"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6"/>
      <c r="CA724" s="76"/>
      <c r="CB724" s="76"/>
      <c r="CC724" s="76"/>
      <c r="CD724" s="76"/>
      <c r="CE724" s="76"/>
      <c r="CF724" s="76"/>
    </row>
    <row r="725" spans="9:84" s="74" customFormat="1" ht="12.75" hidden="1"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6"/>
      <c r="CA725" s="76"/>
      <c r="CB725" s="76"/>
      <c r="CC725" s="76"/>
      <c r="CD725" s="76"/>
      <c r="CE725" s="76"/>
      <c r="CF725" s="76"/>
    </row>
    <row r="726" spans="9:84" s="74" customFormat="1" ht="12.75" hidden="1"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6"/>
      <c r="CA726" s="76"/>
      <c r="CB726" s="76"/>
      <c r="CC726" s="76"/>
      <c r="CD726" s="76"/>
      <c r="CE726" s="76"/>
      <c r="CF726" s="76"/>
    </row>
    <row r="727" spans="9:84" s="74" customFormat="1" ht="12.75" hidden="1"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6"/>
      <c r="CA727" s="76"/>
      <c r="CB727" s="76"/>
      <c r="CC727" s="76"/>
      <c r="CD727" s="76"/>
      <c r="CE727" s="76"/>
      <c r="CF727" s="76"/>
    </row>
    <row r="728" spans="9:84" s="74" customFormat="1" ht="12.75" hidden="1"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6"/>
      <c r="CA728" s="76"/>
      <c r="CB728" s="76"/>
      <c r="CC728" s="76"/>
      <c r="CD728" s="76"/>
      <c r="CE728" s="76"/>
      <c r="CF728" s="76"/>
    </row>
    <row r="729" spans="9:84" s="74" customFormat="1" ht="12.75" hidden="1"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6"/>
      <c r="CA729" s="76"/>
      <c r="CB729" s="76"/>
      <c r="CC729" s="76"/>
      <c r="CD729" s="76"/>
      <c r="CE729" s="76"/>
      <c r="CF729" s="76"/>
    </row>
    <row r="730" spans="9:84" s="74" customFormat="1" ht="12.75" hidden="1"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6"/>
      <c r="CA730" s="76"/>
      <c r="CB730" s="76"/>
      <c r="CC730" s="76"/>
      <c r="CD730" s="76"/>
      <c r="CE730" s="76"/>
      <c r="CF730" s="76"/>
    </row>
    <row r="731" spans="9:84" s="74" customFormat="1" ht="12.75" hidden="1"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6"/>
      <c r="CA731" s="76"/>
      <c r="CB731" s="76"/>
      <c r="CC731" s="76"/>
      <c r="CD731" s="76"/>
      <c r="CE731" s="76"/>
      <c r="CF731" s="76"/>
    </row>
    <row r="732" spans="9:84" s="74" customFormat="1" ht="12.75" hidden="1"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6"/>
      <c r="CA732" s="76"/>
      <c r="CB732" s="76"/>
      <c r="CC732" s="76"/>
      <c r="CD732" s="76"/>
      <c r="CE732" s="76"/>
      <c r="CF732" s="76"/>
    </row>
    <row r="733" spans="9:84" s="74" customFormat="1" ht="12.75" hidden="1"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6"/>
      <c r="CA733" s="76"/>
      <c r="CB733" s="76"/>
      <c r="CC733" s="76"/>
      <c r="CD733" s="76"/>
      <c r="CE733" s="76"/>
      <c r="CF733" s="76"/>
    </row>
    <row r="734" spans="9:84" s="74" customFormat="1" ht="12.75" hidden="1"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6"/>
      <c r="CA734" s="76"/>
      <c r="CB734" s="76"/>
      <c r="CC734" s="76"/>
      <c r="CD734" s="76"/>
      <c r="CE734" s="76"/>
      <c r="CF734" s="76"/>
    </row>
    <row r="735" spans="9:84" s="74" customFormat="1" ht="12.75" hidden="1"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6"/>
      <c r="CA735" s="76"/>
      <c r="CB735" s="76"/>
      <c r="CC735" s="76"/>
      <c r="CD735" s="76"/>
      <c r="CE735" s="76"/>
      <c r="CF735" s="76"/>
    </row>
    <row r="736" spans="9:84" s="74" customFormat="1" ht="12.75" hidden="1"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6"/>
      <c r="CA736" s="76"/>
      <c r="CB736" s="76"/>
      <c r="CC736" s="76"/>
      <c r="CD736" s="76"/>
      <c r="CE736" s="76"/>
      <c r="CF736" s="76"/>
    </row>
    <row r="737" spans="9:84" s="74" customFormat="1" ht="12.75" hidden="1"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6"/>
      <c r="CA737" s="76"/>
      <c r="CB737" s="76"/>
      <c r="CC737" s="76"/>
      <c r="CD737" s="76"/>
      <c r="CE737" s="76"/>
      <c r="CF737" s="76"/>
    </row>
    <row r="738" spans="9:84" s="74" customFormat="1" ht="12.75" hidden="1"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6"/>
      <c r="CA738" s="76"/>
      <c r="CB738" s="76"/>
      <c r="CC738" s="76"/>
      <c r="CD738" s="76"/>
      <c r="CE738" s="76"/>
      <c r="CF738" s="76"/>
    </row>
    <row r="739" spans="9:84" s="74" customFormat="1" ht="12.75" hidden="1"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6"/>
      <c r="CA739" s="76"/>
      <c r="CB739" s="76"/>
      <c r="CC739" s="76"/>
      <c r="CD739" s="76"/>
      <c r="CE739" s="76"/>
      <c r="CF739" s="76"/>
    </row>
    <row r="740" spans="9:84" s="74" customFormat="1" ht="12.75" hidden="1"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6"/>
      <c r="CA740" s="76"/>
      <c r="CB740" s="76"/>
      <c r="CC740" s="76"/>
      <c r="CD740" s="76"/>
      <c r="CE740" s="76"/>
      <c r="CF740" s="76"/>
    </row>
    <row r="741" spans="9:84" s="74" customFormat="1" ht="12.75" hidden="1"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6"/>
      <c r="CA741" s="76"/>
      <c r="CB741" s="76"/>
      <c r="CC741" s="76"/>
      <c r="CD741" s="76"/>
      <c r="CE741" s="76"/>
      <c r="CF741" s="76"/>
    </row>
    <row r="742" spans="9:84" s="74" customFormat="1" ht="12.75" hidden="1"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6"/>
      <c r="CA742" s="76"/>
      <c r="CB742" s="76"/>
      <c r="CC742" s="76"/>
      <c r="CD742" s="76"/>
      <c r="CE742" s="76"/>
      <c r="CF742" s="76"/>
    </row>
    <row r="743" spans="9:84" s="74" customFormat="1" ht="12.75" hidden="1"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6"/>
      <c r="CA743" s="76"/>
      <c r="CB743" s="76"/>
      <c r="CC743" s="76"/>
      <c r="CD743" s="76"/>
      <c r="CE743" s="76"/>
      <c r="CF743" s="76"/>
    </row>
    <row r="744" spans="9:84" s="74" customFormat="1" ht="12.75" hidden="1"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6"/>
      <c r="CA744" s="76"/>
      <c r="CB744" s="76"/>
      <c r="CC744" s="76"/>
      <c r="CD744" s="76"/>
      <c r="CE744" s="76"/>
      <c r="CF744" s="76"/>
    </row>
    <row r="745" spans="9:84" s="74" customFormat="1" ht="12.75" hidden="1"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6"/>
      <c r="CA745" s="76"/>
      <c r="CB745" s="76"/>
      <c r="CC745" s="76"/>
      <c r="CD745" s="76"/>
      <c r="CE745" s="76"/>
      <c r="CF745" s="76"/>
    </row>
    <row r="746" spans="9:84" s="74" customFormat="1" ht="12.75" hidden="1"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6"/>
      <c r="CA746" s="76"/>
      <c r="CB746" s="76"/>
      <c r="CC746" s="76"/>
      <c r="CD746" s="76"/>
      <c r="CE746" s="76"/>
      <c r="CF746" s="76"/>
    </row>
    <row r="747" spans="9:84" s="74" customFormat="1" ht="12.75" hidden="1"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6"/>
      <c r="CA747" s="76"/>
      <c r="CB747" s="76"/>
      <c r="CC747" s="76"/>
      <c r="CD747" s="76"/>
      <c r="CE747" s="76"/>
      <c r="CF747" s="76"/>
    </row>
    <row r="748" spans="9:84" s="74" customFormat="1" ht="12.75" hidden="1"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6"/>
      <c r="CA748" s="76"/>
      <c r="CB748" s="76"/>
      <c r="CC748" s="76"/>
      <c r="CD748" s="76"/>
      <c r="CE748" s="76"/>
      <c r="CF748" s="76"/>
    </row>
    <row r="749" spans="9:84" s="74" customFormat="1" ht="12.75" hidden="1"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6"/>
      <c r="CA749" s="76"/>
      <c r="CB749" s="76"/>
      <c r="CC749" s="76"/>
      <c r="CD749" s="76"/>
      <c r="CE749" s="76"/>
      <c r="CF749" s="76"/>
    </row>
    <row r="750" spans="9:84" s="74" customFormat="1" ht="12.75" hidden="1"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6"/>
      <c r="CA750" s="76"/>
      <c r="CB750" s="76"/>
      <c r="CC750" s="76"/>
      <c r="CD750" s="76"/>
      <c r="CE750" s="76"/>
      <c r="CF750" s="76"/>
    </row>
    <row r="751" spans="9:84" s="74" customFormat="1" ht="12.75" hidden="1"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6"/>
      <c r="CA751" s="76"/>
      <c r="CB751" s="76"/>
      <c r="CC751" s="76"/>
      <c r="CD751" s="76"/>
      <c r="CE751" s="76"/>
      <c r="CF751" s="76"/>
    </row>
    <row r="752" spans="9:84" s="74" customFormat="1" ht="12.75" hidden="1"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BI752" s="75"/>
      <c r="BJ752" s="75"/>
      <c r="BK752" s="75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6"/>
      <c r="CA752" s="76"/>
      <c r="CB752" s="76"/>
      <c r="CC752" s="76"/>
      <c r="CD752" s="76"/>
      <c r="CE752" s="76"/>
      <c r="CF752" s="76"/>
    </row>
    <row r="753" spans="9:84" s="74" customFormat="1" ht="12.75" hidden="1"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6"/>
      <c r="CA753" s="76"/>
      <c r="CB753" s="76"/>
      <c r="CC753" s="76"/>
      <c r="CD753" s="76"/>
      <c r="CE753" s="76"/>
      <c r="CF753" s="76"/>
    </row>
    <row r="754" spans="9:84" s="74" customFormat="1" ht="12.75" hidden="1"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6"/>
      <c r="CA754" s="76"/>
      <c r="CB754" s="76"/>
      <c r="CC754" s="76"/>
      <c r="CD754" s="76"/>
      <c r="CE754" s="76"/>
      <c r="CF754" s="76"/>
    </row>
    <row r="755" spans="9:84" s="74" customFormat="1" ht="12.75" hidden="1"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6"/>
      <c r="CA755" s="76"/>
      <c r="CB755" s="76"/>
      <c r="CC755" s="76"/>
      <c r="CD755" s="76"/>
      <c r="CE755" s="76"/>
      <c r="CF755" s="76"/>
    </row>
    <row r="756" spans="9:84" s="74" customFormat="1" ht="12.75" hidden="1"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6"/>
      <c r="CA756" s="76"/>
      <c r="CB756" s="76"/>
      <c r="CC756" s="76"/>
      <c r="CD756" s="76"/>
      <c r="CE756" s="76"/>
      <c r="CF756" s="76"/>
    </row>
    <row r="757" spans="9:84" s="74" customFormat="1" ht="12.75" hidden="1"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6"/>
      <c r="CA757" s="76"/>
      <c r="CB757" s="76"/>
      <c r="CC757" s="76"/>
      <c r="CD757" s="76"/>
      <c r="CE757" s="76"/>
      <c r="CF757" s="76"/>
    </row>
    <row r="758" spans="9:84" s="74" customFormat="1" ht="12.75" hidden="1"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6"/>
      <c r="CA758" s="76"/>
      <c r="CB758" s="76"/>
      <c r="CC758" s="76"/>
      <c r="CD758" s="76"/>
      <c r="CE758" s="76"/>
      <c r="CF758" s="76"/>
    </row>
    <row r="759" spans="9:84" s="74" customFormat="1" ht="12.75" hidden="1"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6"/>
      <c r="CA759" s="76"/>
      <c r="CB759" s="76"/>
      <c r="CC759" s="76"/>
      <c r="CD759" s="76"/>
      <c r="CE759" s="76"/>
      <c r="CF759" s="76"/>
    </row>
    <row r="760" spans="9:84" s="74" customFormat="1" ht="12.75" hidden="1"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6"/>
      <c r="CA760" s="76"/>
      <c r="CB760" s="76"/>
      <c r="CC760" s="76"/>
      <c r="CD760" s="76"/>
      <c r="CE760" s="76"/>
      <c r="CF760" s="76"/>
    </row>
    <row r="761" spans="9:84" s="74" customFormat="1" ht="12.75" hidden="1"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6"/>
      <c r="CA761" s="76"/>
      <c r="CB761" s="76"/>
      <c r="CC761" s="76"/>
      <c r="CD761" s="76"/>
      <c r="CE761" s="76"/>
      <c r="CF761" s="76"/>
    </row>
    <row r="762" spans="9:84" s="74" customFormat="1" ht="12.75" hidden="1"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6"/>
      <c r="CA762" s="76"/>
      <c r="CB762" s="76"/>
      <c r="CC762" s="76"/>
      <c r="CD762" s="76"/>
      <c r="CE762" s="76"/>
      <c r="CF762" s="76"/>
    </row>
    <row r="763" spans="9:84" s="74" customFormat="1" ht="12.75" hidden="1"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6"/>
      <c r="CA763" s="76"/>
      <c r="CB763" s="76"/>
      <c r="CC763" s="76"/>
      <c r="CD763" s="76"/>
      <c r="CE763" s="76"/>
      <c r="CF763" s="76"/>
    </row>
    <row r="764" spans="9:84" s="74" customFormat="1" ht="12.75" hidden="1"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6"/>
      <c r="CA764" s="76"/>
      <c r="CB764" s="76"/>
      <c r="CC764" s="76"/>
      <c r="CD764" s="76"/>
      <c r="CE764" s="76"/>
      <c r="CF764" s="76"/>
    </row>
    <row r="765" spans="9:84" s="74" customFormat="1" ht="12.75" hidden="1"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6"/>
      <c r="CA765" s="76"/>
      <c r="CB765" s="76"/>
      <c r="CC765" s="76"/>
      <c r="CD765" s="76"/>
      <c r="CE765" s="76"/>
      <c r="CF765" s="76"/>
    </row>
    <row r="766" spans="9:84" s="74" customFormat="1" ht="12.75" hidden="1"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6"/>
      <c r="CA766" s="76"/>
      <c r="CB766" s="76"/>
      <c r="CC766" s="76"/>
      <c r="CD766" s="76"/>
      <c r="CE766" s="76"/>
      <c r="CF766" s="76"/>
    </row>
    <row r="767" spans="9:84" s="74" customFormat="1" ht="12.75" hidden="1"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6"/>
      <c r="CA767" s="76"/>
      <c r="CB767" s="76"/>
      <c r="CC767" s="76"/>
      <c r="CD767" s="76"/>
      <c r="CE767" s="76"/>
      <c r="CF767" s="76"/>
    </row>
    <row r="768" spans="9:84" s="74" customFormat="1" ht="12.75" hidden="1"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6"/>
      <c r="CA768" s="76"/>
      <c r="CB768" s="76"/>
      <c r="CC768" s="76"/>
      <c r="CD768" s="76"/>
      <c r="CE768" s="76"/>
      <c r="CF768" s="76"/>
    </row>
    <row r="769" spans="9:84" s="74" customFormat="1" ht="12.75" hidden="1"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6"/>
      <c r="CA769" s="76"/>
      <c r="CB769" s="76"/>
      <c r="CC769" s="76"/>
      <c r="CD769" s="76"/>
      <c r="CE769" s="76"/>
      <c r="CF769" s="76"/>
    </row>
    <row r="770" spans="9:84" s="74" customFormat="1" ht="12.75" hidden="1"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6"/>
      <c r="CA770" s="76"/>
      <c r="CB770" s="76"/>
      <c r="CC770" s="76"/>
      <c r="CD770" s="76"/>
      <c r="CE770" s="76"/>
      <c r="CF770" s="76"/>
    </row>
    <row r="771" spans="9:84" s="74" customFormat="1" ht="12.75" hidden="1"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6"/>
      <c r="CA771" s="76"/>
      <c r="CB771" s="76"/>
      <c r="CC771" s="76"/>
      <c r="CD771" s="76"/>
      <c r="CE771" s="76"/>
      <c r="CF771" s="76"/>
    </row>
    <row r="772" spans="9:84" s="74" customFormat="1" ht="12.75" hidden="1"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6"/>
      <c r="CA772" s="76"/>
      <c r="CB772" s="76"/>
      <c r="CC772" s="76"/>
      <c r="CD772" s="76"/>
      <c r="CE772" s="76"/>
      <c r="CF772" s="76"/>
    </row>
    <row r="773" spans="9:84" s="74" customFormat="1" ht="12.75" hidden="1"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6"/>
      <c r="CA773" s="76"/>
      <c r="CB773" s="76"/>
      <c r="CC773" s="76"/>
      <c r="CD773" s="76"/>
      <c r="CE773" s="76"/>
      <c r="CF773" s="76"/>
    </row>
    <row r="774" spans="9:84" s="74" customFormat="1" ht="12.75" hidden="1"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6"/>
      <c r="CA774" s="76"/>
      <c r="CB774" s="76"/>
      <c r="CC774" s="76"/>
      <c r="CD774" s="76"/>
      <c r="CE774" s="76"/>
      <c r="CF774" s="76"/>
    </row>
    <row r="775" spans="9:84" s="74" customFormat="1" ht="12.75" hidden="1"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6"/>
      <c r="CA775" s="76"/>
      <c r="CB775" s="76"/>
      <c r="CC775" s="76"/>
      <c r="CD775" s="76"/>
      <c r="CE775" s="76"/>
      <c r="CF775" s="76"/>
    </row>
    <row r="776" spans="9:84" s="74" customFormat="1" ht="12.75" hidden="1"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6"/>
      <c r="CA776" s="76"/>
      <c r="CB776" s="76"/>
      <c r="CC776" s="76"/>
      <c r="CD776" s="76"/>
      <c r="CE776" s="76"/>
      <c r="CF776" s="76"/>
    </row>
    <row r="777" spans="9:84" s="74" customFormat="1" ht="12.75" hidden="1"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6"/>
      <c r="CA777" s="76"/>
      <c r="CB777" s="76"/>
      <c r="CC777" s="76"/>
      <c r="CD777" s="76"/>
      <c r="CE777" s="76"/>
      <c r="CF777" s="76"/>
    </row>
    <row r="778" spans="9:84" s="74" customFormat="1" ht="12.75" hidden="1"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6"/>
      <c r="CA778" s="76"/>
      <c r="CB778" s="76"/>
      <c r="CC778" s="76"/>
      <c r="CD778" s="76"/>
      <c r="CE778" s="76"/>
      <c r="CF778" s="76"/>
    </row>
    <row r="779" spans="9:84" s="74" customFormat="1" ht="12.75" hidden="1"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6"/>
      <c r="CA779" s="76"/>
      <c r="CB779" s="76"/>
      <c r="CC779" s="76"/>
      <c r="CD779" s="76"/>
      <c r="CE779" s="76"/>
      <c r="CF779" s="76"/>
    </row>
    <row r="780" spans="9:84" s="74" customFormat="1" ht="12.75" hidden="1"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6"/>
      <c r="CA780" s="76"/>
      <c r="CB780" s="76"/>
      <c r="CC780" s="76"/>
      <c r="CD780" s="76"/>
      <c r="CE780" s="76"/>
      <c r="CF780" s="76"/>
    </row>
    <row r="781" spans="9:84" s="74" customFormat="1" ht="12.75" hidden="1"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6"/>
      <c r="CA781" s="76"/>
      <c r="CB781" s="76"/>
      <c r="CC781" s="76"/>
      <c r="CD781" s="76"/>
      <c r="CE781" s="76"/>
      <c r="CF781" s="76"/>
    </row>
    <row r="782" spans="9:84" s="74" customFormat="1" ht="12.75" hidden="1"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6"/>
      <c r="CA782" s="76"/>
      <c r="CB782" s="76"/>
      <c r="CC782" s="76"/>
      <c r="CD782" s="76"/>
      <c r="CE782" s="76"/>
      <c r="CF782" s="76"/>
    </row>
    <row r="783" spans="9:84" s="74" customFormat="1" ht="12.75" hidden="1"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6"/>
      <c r="CA783" s="76"/>
      <c r="CB783" s="76"/>
      <c r="CC783" s="76"/>
      <c r="CD783" s="76"/>
      <c r="CE783" s="76"/>
      <c r="CF783" s="76"/>
    </row>
    <row r="784" spans="9:84" s="74" customFormat="1" ht="12.75" hidden="1"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6"/>
      <c r="CA784" s="76"/>
      <c r="CB784" s="76"/>
      <c r="CC784" s="76"/>
      <c r="CD784" s="76"/>
      <c r="CE784" s="76"/>
      <c r="CF784" s="76"/>
    </row>
    <row r="785" spans="9:84" s="74" customFormat="1" ht="12.75" hidden="1"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6"/>
      <c r="CA785" s="76"/>
      <c r="CB785" s="76"/>
      <c r="CC785" s="76"/>
      <c r="CD785" s="76"/>
      <c r="CE785" s="76"/>
      <c r="CF785" s="76"/>
    </row>
    <row r="786" spans="9:84" s="74" customFormat="1" ht="12.75" hidden="1"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6"/>
      <c r="CA786" s="76"/>
      <c r="CB786" s="76"/>
      <c r="CC786" s="76"/>
      <c r="CD786" s="76"/>
      <c r="CE786" s="76"/>
      <c r="CF786" s="76"/>
    </row>
    <row r="787" spans="9:84" s="74" customFormat="1" ht="12.75" hidden="1"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6"/>
      <c r="CA787" s="76"/>
      <c r="CB787" s="76"/>
      <c r="CC787" s="76"/>
      <c r="CD787" s="76"/>
      <c r="CE787" s="76"/>
      <c r="CF787" s="76"/>
    </row>
    <row r="788" spans="9:84" s="74" customFormat="1" ht="12.75" hidden="1"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6"/>
      <c r="CA788" s="76"/>
      <c r="CB788" s="76"/>
      <c r="CC788" s="76"/>
      <c r="CD788" s="76"/>
      <c r="CE788" s="76"/>
      <c r="CF788" s="76"/>
    </row>
    <row r="789" spans="9:84" s="74" customFormat="1" ht="12.75" hidden="1"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6"/>
      <c r="CA789" s="76"/>
      <c r="CB789" s="76"/>
      <c r="CC789" s="76"/>
      <c r="CD789" s="76"/>
      <c r="CE789" s="76"/>
      <c r="CF789" s="76"/>
    </row>
    <row r="790" spans="9:84" s="74" customFormat="1" ht="12.75" hidden="1"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6"/>
      <c r="CA790" s="76"/>
      <c r="CB790" s="76"/>
      <c r="CC790" s="76"/>
      <c r="CD790" s="76"/>
      <c r="CE790" s="76"/>
      <c r="CF790" s="76"/>
    </row>
    <row r="791" spans="9:84" s="74" customFormat="1" ht="12.75" hidden="1"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6"/>
      <c r="CA791" s="76"/>
      <c r="CB791" s="76"/>
      <c r="CC791" s="76"/>
      <c r="CD791" s="76"/>
      <c r="CE791" s="76"/>
      <c r="CF791" s="76"/>
    </row>
    <row r="792" spans="9:84" s="74" customFormat="1" ht="12.75" hidden="1"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6"/>
      <c r="CA792" s="76"/>
      <c r="CB792" s="76"/>
      <c r="CC792" s="76"/>
      <c r="CD792" s="76"/>
      <c r="CE792" s="76"/>
      <c r="CF792" s="76"/>
    </row>
    <row r="793" spans="9:84" s="74" customFormat="1" ht="12.75" hidden="1"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6"/>
      <c r="CA793" s="76"/>
      <c r="CB793" s="76"/>
      <c r="CC793" s="76"/>
      <c r="CD793" s="76"/>
      <c r="CE793" s="76"/>
      <c r="CF793" s="76"/>
    </row>
    <row r="794" spans="9:84" s="74" customFormat="1" ht="12.75" hidden="1"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6"/>
      <c r="CA794" s="76"/>
      <c r="CB794" s="76"/>
      <c r="CC794" s="76"/>
      <c r="CD794" s="76"/>
      <c r="CE794" s="76"/>
      <c r="CF794" s="76"/>
    </row>
    <row r="795" spans="9:84" s="74" customFormat="1" ht="12.75" hidden="1"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6"/>
      <c r="CA795" s="76"/>
      <c r="CB795" s="76"/>
      <c r="CC795" s="76"/>
      <c r="CD795" s="76"/>
      <c r="CE795" s="76"/>
      <c r="CF795" s="76"/>
    </row>
    <row r="796" spans="9:84" s="74" customFormat="1" ht="12.75" hidden="1"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6"/>
      <c r="CA796" s="76"/>
      <c r="CB796" s="76"/>
      <c r="CC796" s="76"/>
      <c r="CD796" s="76"/>
      <c r="CE796" s="76"/>
      <c r="CF796" s="76"/>
    </row>
    <row r="797" spans="9:84" s="74" customFormat="1" ht="12.75" hidden="1"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6"/>
      <c r="CA797" s="76"/>
      <c r="CB797" s="76"/>
      <c r="CC797" s="76"/>
      <c r="CD797" s="76"/>
      <c r="CE797" s="76"/>
      <c r="CF797" s="76"/>
    </row>
    <row r="798" spans="9:84" s="74" customFormat="1" ht="12.75" hidden="1"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6"/>
      <c r="CA798" s="76"/>
      <c r="CB798" s="76"/>
      <c r="CC798" s="76"/>
      <c r="CD798" s="76"/>
      <c r="CE798" s="76"/>
      <c r="CF798" s="76"/>
    </row>
    <row r="799" spans="9:84" s="74" customFormat="1" ht="12.75" hidden="1"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6"/>
      <c r="CA799" s="76"/>
      <c r="CB799" s="76"/>
      <c r="CC799" s="76"/>
      <c r="CD799" s="76"/>
      <c r="CE799" s="76"/>
      <c r="CF799" s="76"/>
    </row>
    <row r="800" spans="9:84" s="74" customFormat="1" ht="12.75" hidden="1"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6"/>
      <c r="CA800" s="76"/>
      <c r="CB800" s="76"/>
      <c r="CC800" s="76"/>
      <c r="CD800" s="76"/>
      <c r="CE800" s="76"/>
      <c r="CF800" s="76"/>
    </row>
    <row r="801" spans="9:84" s="74" customFormat="1" ht="12.75" hidden="1"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6"/>
      <c r="CA801" s="76"/>
      <c r="CB801" s="76"/>
      <c r="CC801" s="76"/>
      <c r="CD801" s="76"/>
      <c r="CE801" s="76"/>
      <c r="CF801" s="76"/>
    </row>
    <row r="802" spans="9:32" ht="12.75" hidden="1"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</row>
    <row r="803" spans="9:32" ht="12.75" hidden="1"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</row>
    <row r="804" spans="9:32" ht="12.75" hidden="1"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</row>
    <row r="805" spans="9:32" ht="12.75" hidden="1"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</row>
    <row r="806" spans="9:32" ht="12.75" hidden="1"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</row>
    <row r="807" spans="9:32" ht="12.75" hidden="1"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</row>
    <row r="808" spans="9:32" ht="12.75" hidden="1"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</row>
    <row r="809" spans="9:32" ht="12.75" hidden="1"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</row>
    <row r="810" spans="9:32" ht="12.75" hidden="1"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</row>
    <row r="811" spans="9:32" ht="12.75" hidden="1"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</row>
    <row r="812" spans="9:32" ht="12.75" hidden="1"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</row>
    <row r="813" spans="9:32" ht="12.75" hidden="1"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</row>
    <row r="814" spans="9:32" ht="12.75" hidden="1"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</row>
    <row r="815" spans="9:32" ht="12.75" hidden="1"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</row>
    <row r="816" spans="9:32" ht="12.75" hidden="1"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</row>
    <row r="817" spans="9:32" ht="12.75" hidden="1"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</row>
    <row r="818" spans="9:32" ht="12.75" hidden="1"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</row>
    <row r="819" spans="9:32" ht="12.75" hidden="1"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</row>
    <row r="820" spans="9:32" ht="12.75" hidden="1"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</row>
    <row r="821" spans="9:32" ht="12.75" hidden="1"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</row>
    <row r="822" spans="9:32" ht="12.75" hidden="1"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</row>
    <row r="823" spans="9:32" ht="12.75" hidden="1"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</row>
    <row r="824" spans="9:32" ht="12.75" hidden="1"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</row>
    <row r="825" spans="9:32" ht="12.75" hidden="1"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</row>
    <row r="826" spans="9:32" ht="12.75" hidden="1"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</row>
    <row r="827" spans="9:32" ht="12.75" hidden="1"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</row>
    <row r="828" spans="9:32" ht="12.75" hidden="1"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</row>
    <row r="829" spans="9:32" ht="12.75" hidden="1"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</row>
    <row r="830" spans="9:32" ht="12.75" hidden="1"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</row>
    <row r="831" spans="9:32" ht="12.75" hidden="1"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</row>
    <row r="832" spans="9:32" ht="12.75" hidden="1"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</row>
    <row r="833" spans="9:32" ht="12.75" hidden="1"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</row>
    <row r="834" spans="9:32" ht="12.75" hidden="1"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</row>
    <row r="835" spans="9:32" ht="12.75" hidden="1"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</row>
    <row r="836" spans="9:32" ht="12.75" hidden="1"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</row>
    <row r="837" spans="9:32" ht="18.75" thickBot="1">
      <c r="I837" s="111" t="s">
        <v>57</v>
      </c>
      <c r="J837" s="112"/>
      <c r="K837" s="112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  <c r="AA837" s="113"/>
      <c r="AB837" s="113"/>
      <c r="AC837" s="113"/>
      <c r="AD837" s="113"/>
      <c r="AE837" s="113"/>
      <c r="AF837" s="114"/>
    </row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</sheetData>
  <sheetProtection sheet="1" selectLockedCells="1"/>
  <mergeCells count="312">
    <mergeCell ref="AP40:AQ40"/>
    <mergeCell ref="L83:AF83"/>
    <mergeCell ref="L82:AF82"/>
    <mergeCell ref="AH78:BB78"/>
    <mergeCell ref="L78:AF78"/>
    <mergeCell ref="AH62:BB62"/>
    <mergeCell ref="AW58:BA58"/>
    <mergeCell ref="AO58:AV58"/>
    <mergeCell ref="L66:AF66"/>
    <mergeCell ref="AH66:BB66"/>
    <mergeCell ref="AX42:AY42"/>
    <mergeCell ref="AJ29:BD29"/>
    <mergeCell ref="BE29:BG29"/>
    <mergeCell ref="BF41:BH41"/>
    <mergeCell ref="BH31:BI31"/>
    <mergeCell ref="BH30:BI30"/>
    <mergeCell ref="BH29:BI29"/>
    <mergeCell ref="BE30:BG30"/>
    <mergeCell ref="BE31:BG31"/>
    <mergeCell ref="AR41:AS41"/>
    <mergeCell ref="J31:M31"/>
    <mergeCell ref="L41:AF41"/>
    <mergeCell ref="F40:H40"/>
    <mergeCell ref="AR40:AS40"/>
    <mergeCell ref="D31:F31"/>
    <mergeCell ref="AJ41:AL41"/>
    <mergeCell ref="J41:K41"/>
    <mergeCell ref="B39:H39"/>
    <mergeCell ref="B31:C31"/>
    <mergeCell ref="AP41:AQ41"/>
    <mergeCell ref="J40:AF40"/>
    <mergeCell ref="AV40:AW40"/>
    <mergeCell ref="B42:E42"/>
    <mergeCell ref="B41:E41"/>
    <mergeCell ref="AJ42:AL42"/>
    <mergeCell ref="AR42:AS42"/>
    <mergeCell ref="L42:AF42"/>
    <mergeCell ref="AV42:AW42"/>
    <mergeCell ref="AT40:AU40"/>
    <mergeCell ref="AM33:AO40"/>
    <mergeCell ref="AG41:AI41"/>
    <mergeCell ref="J42:K42"/>
    <mergeCell ref="L53:AF53"/>
    <mergeCell ref="AP53:AQ53"/>
    <mergeCell ref="AR43:AS43"/>
    <mergeCell ref="AX43:AY43"/>
    <mergeCell ref="AP42:AQ42"/>
    <mergeCell ref="AM43:AO43"/>
    <mergeCell ref="AT43:AU43"/>
    <mergeCell ref="AT41:AU41"/>
    <mergeCell ref="J43:K43"/>
    <mergeCell ref="BC52:BE52"/>
    <mergeCell ref="AT54:AU54"/>
    <mergeCell ref="AV43:AW43"/>
    <mergeCell ref="AT53:AU53"/>
    <mergeCell ref="AV52:AW52"/>
    <mergeCell ref="AX52:BB52"/>
    <mergeCell ref="AT52:AU52"/>
    <mergeCell ref="AM45:AO52"/>
    <mergeCell ref="AG54:AI54"/>
    <mergeCell ref="AX55:AY55"/>
    <mergeCell ref="AP52:AQ52"/>
    <mergeCell ref="AR52:AS52"/>
    <mergeCell ref="AT42:AU42"/>
    <mergeCell ref="AG42:AI42"/>
    <mergeCell ref="AR54:AS54"/>
    <mergeCell ref="AR53:AS53"/>
    <mergeCell ref="AP54:AQ54"/>
    <mergeCell ref="AJ45:AL52"/>
    <mergeCell ref="AG43:AI43"/>
    <mergeCell ref="L61:AF61"/>
    <mergeCell ref="AG45:AI52"/>
    <mergeCell ref="AG53:AI53"/>
    <mergeCell ref="J52:AF52"/>
    <mergeCell ref="AV53:AW53"/>
    <mergeCell ref="AV55:AW55"/>
    <mergeCell ref="L54:AF54"/>
    <mergeCell ref="AM53:AO53"/>
    <mergeCell ref="L60:BB60"/>
    <mergeCell ref="J53:K53"/>
    <mergeCell ref="BF61:BG61"/>
    <mergeCell ref="BC60:BG60"/>
    <mergeCell ref="BC61:BE61"/>
    <mergeCell ref="H64:K64"/>
    <mergeCell ref="BF65:BG65"/>
    <mergeCell ref="L64:BB64"/>
    <mergeCell ref="BC62:BG62"/>
    <mergeCell ref="L62:AF62"/>
    <mergeCell ref="BC65:BE65"/>
    <mergeCell ref="BC64:BG64"/>
    <mergeCell ref="B58:G58"/>
    <mergeCell ref="B55:E55"/>
    <mergeCell ref="AG55:AI55"/>
    <mergeCell ref="H58:K58"/>
    <mergeCell ref="D60:G60"/>
    <mergeCell ref="H60:K60"/>
    <mergeCell ref="F55:H55"/>
    <mergeCell ref="AI58:AM58"/>
    <mergeCell ref="U58:V58"/>
    <mergeCell ref="AC58:AH58"/>
    <mergeCell ref="F53:H53"/>
    <mergeCell ref="B40:E40"/>
    <mergeCell ref="F41:H41"/>
    <mergeCell ref="B43:E43"/>
    <mergeCell ref="B53:E53"/>
    <mergeCell ref="F52:H52"/>
    <mergeCell ref="B51:H51"/>
    <mergeCell ref="B52:E52"/>
    <mergeCell ref="F43:H43"/>
    <mergeCell ref="F42:H42"/>
    <mergeCell ref="B54:E54"/>
    <mergeCell ref="H76:K76"/>
    <mergeCell ref="AJ55:AL55"/>
    <mergeCell ref="L55:AF55"/>
    <mergeCell ref="AP55:AQ55"/>
    <mergeCell ref="X58:AB58"/>
    <mergeCell ref="F54:H54"/>
    <mergeCell ref="AH61:BB61"/>
    <mergeCell ref="AR55:AS55"/>
    <mergeCell ref="BA54:BB54"/>
    <mergeCell ref="B61:C62"/>
    <mergeCell ref="H65:K66"/>
    <mergeCell ref="D61:G62"/>
    <mergeCell ref="H61:K62"/>
    <mergeCell ref="D65:G66"/>
    <mergeCell ref="D64:G64"/>
    <mergeCell ref="D73:G74"/>
    <mergeCell ref="B68:C68"/>
    <mergeCell ref="B77:C78"/>
    <mergeCell ref="D72:G72"/>
    <mergeCell ref="B76:C76"/>
    <mergeCell ref="B64:C64"/>
    <mergeCell ref="B72:C72"/>
    <mergeCell ref="B69:C70"/>
    <mergeCell ref="D69:G70"/>
    <mergeCell ref="N30:AH30"/>
    <mergeCell ref="J30:M30"/>
    <mergeCell ref="I83:K83"/>
    <mergeCell ref="H72:K72"/>
    <mergeCell ref="B60:C60"/>
    <mergeCell ref="B73:C74"/>
    <mergeCell ref="H77:K78"/>
    <mergeCell ref="I82:K82"/>
    <mergeCell ref="D77:G78"/>
    <mergeCell ref="D76:G76"/>
    <mergeCell ref="D27:F27"/>
    <mergeCell ref="D26:F26"/>
    <mergeCell ref="B29:C29"/>
    <mergeCell ref="D28:F28"/>
    <mergeCell ref="D29:F29"/>
    <mergeCell ref="B28:C28"/>
    <mergeCell ref="H73:K74"/>
    <mergeCell ref="L65:AF65"/>
    <mergeCell ref="B11:G11"/>
    <mergeCell ref="H11:K11"/>
    <mergeCell ref="AI11:AM11"/>
    <mergeCell ref="U11:V11"/>
    <mergeCell ref="AC11:AH11"/>
    <mergeCell ref="X11:AB11"/>
    <mergeCell ref="D30:F30"/>
    <mergeCell ref="J54:K54"/>
    <mergeCell ref="BF77:BG77"/>
    <mergeCell ref="BF73:BG73"/>
    <mergeCell ref="L77:AF77"/>
    <mergeCell ref="L72:BB72"/>
    <mergeCell ref="BC77:BE77"/>
    <mergeCell ref="BC76:BG76"/>
    <mergeCell ref="BC74:BG74"/>
    <mergeCell ref="BC73:BE73"/>
    <mergeCell ref="AH74:BB74"/>
    <mergeCell ref="L74:AF74"/>
    <mergeCell ref="J55:K55"/>
    <mergeCell ref="L85:AF85"/>
    <mergeCell ref="L84:AF84"/>
    <mergeCell ref="AH65:BB65"/>
    <mergeCell ref="AM54:AO54"/>
    <mergeCell ref="L76:BB76"/>
    <mergeCell ref="AH77:BB77"/>
    <mergeCell ref="AH73:BB73"/>
    <mergeCell ref="L73:AF73"/>
    <mergeCell ref="H69:K70"/>
    <mergeCell ref="AN11:AV11"/>
    <mergeCell ref="BF55:BH55"/>
    <mergeCell ref="BF54:BH54"/>
    <mergeCell ref="BC55:BE55"/>
    <mergeCell ref="AV54:AW54"/>
    <mergeCell ref="BA55:BB55"/>
    <mergeCell ref="AW11:BA11"/>
    <mergeCell ref="BF52:BH52"/>
    <mergeCell ref="BF40:BH40"/>
    <mergeCell ref="BC41:BE41"/>
    <mergeCell ref="BE25:BI25"/>
    <mergeCell ref="BH27:BI27"/>
    <mergeCell ref="AV41:AW41"/>
    <mergeCell ref="BH26:BI26"/>
    <mergeCell ref="AX41:AY41"/>
    <mergeCell ref="BC40:BE40"/>
    <mergeCell ref="AX40:BB40"/>
    <mergeCell ref="BA41:BB41"/>
    <mergeCell ref="AJ30:BD30"/>
    <mergeCell ref="AJ31:BD31"/>
    <mergeCell ref="N31:AH31"/>
    <mergeCell ref="B27:C27"/>
    <mergeCell ref="AM42:AO42"/>
    <mergeCell ref="J26:M26"/>
    <mergeCell ref="J29:M29"/>
    <mergeCell ref="AJ33:AL40"/>
    <mergeCell ref="AM41:AO41"/>
    <mergeCell ref="J28:M28"/>
    <mergeCell ref="J27:M27"/>
    <mergeCell ref="B30:C30"/>
    <mergeCell ref="BF43:BH43"/>
    <mergeCell ref="AX54:AY54"/>
    <mergeCell ref="BC54:BE54"/>
    <mergeCell ref="AJ54:AL54"/>
    <mergeCell ref="AJ53:AL53"/>
    <mergeCell ref="BA53:BB53"/>
    <mergeCell ref="AX53:AY53"/>
    <mergeCell ref="BC53:BE53"/>
    <mergeCell ref="G26:I26"/>
    <mergeCell ref="B25:C25"/>
    <mergeCell ref="J25:M25"/>
    <mergeCell ref="AT55:AU55"/>
    <mergeCell ref="L43:AF43"/>
    <mergeCell ref="BF42:BH42"/>
    <mergeCell ref="AP43:AQ43"/>
    <mergeCell ref="BC42:BE42"/>
    <mergeCell ref="BC43:BE43"/>
    <mergeCell ref="BA42:BB42"/>
    <mergeCell ref="B4:AS4"/>
    <mergeCell ref="AA19:AU19"/>
    <mergeCell ref="B19:V19"/>
    <mergeCell ref="G30:I30"/>
    <mergeCell ref="G31:I31"/>
    <mergeCell ref="G27:I27"/>
    <mergeCell ref="AA18:AU18"/>
    <mergeCell ref="B21:V21"/>
    <mergeCell ref="B20:V20"/>
    <mergeCell ref="AA21:AU21"/>
    <mergeCell ref="N27:AH27"/>
    <mergeCell ref="G25:I25"/>
    <mergeCell ref="B26:C26"/>
    <mergeCell ref="B3:AS3"/>
    <mergeCell ref="AJ26:BD26"/>
    <mergeCell ref="AW3:BC3"/>
    <mergeCell ref="B18:V18"/>
    <mergeCell ref="AN14:AV14"/>
    <mergeCell ref="AW14:BA14"/>
    <mergeCell ref="N25:BD25"/>
    <mergeCell ref="N26:AH26"/>
    <mergeCell ref="X14:AB14"/>
    <mergeCell ref="AC14:AH14"/>
    <mergeCell ref="G29:I29"/>
    <mergeCell ref="G28:I28"/>
    <mergeCell ref="AI14:AM14"/>
    <mergeCell ref="AA20:AU20"/>
    <mergeCell ref="U14:V14"/>
    <mergeCell ref="B14:G14"/>
    <mergeCell ref="H14:K14"/>
    <mergeCell ref="BH62:BK62"/>
    <mergeCell ref="B2:AS2"/>
    <mergeCell ref="B8:AS8"/>
    <mergeCell ref="B6:AS6"/>
    <mergeCell ref="AG33:AI40"/>
    <mergeCell ref="D25:F25"/>
    <mergeCell ref="BE26:BG26"/>
    <mergeCell ref="BH28:BI28"/>
    <mergeCell ref="N28:AH28"/>
    <mergeCell ref="N29:AH29"/>
    <mergeCell ref="BH78:BK78"/>
    <mergeCell ref="BH77:BK77"/>
    <mergeCell ref="BH76:BK76"/>
    <mergeCell ref="BH74:BK74"/>
    <mergeCell ref="BH73:BK73"/>
    <mergeCell ref="BH72:BK72"/>
    <mergeCell ref="BE28:BG28"/>
    <mergeCell ref="BE27:BG27"/>
    <mergeCell ref="AJ27:BD27"/>
    <mergeCell ref="AJ28:BD28"/>
    <mergeCell ref="BH61:BK61"/>
    <mergeCell ref="BH60:BK60"/>
    <mergeCell ref="AM55:AO55"/>
    <mergeCell ref="BF53:BH53"/>
    <mergeCell ref="BA43:BB43"/>
    <mergeCell ref="AJ43:AL43"/>
    <mergeCell ref="AH69:BB69"/>
    <mergeCell ref="BH64:BK64"/>
    <mergeCell ref="BH66:BK66"/>
    <mergeCell ref="BH65:BK65"/>
    <mergeCell ref="B65:C66"/>
    <mergeCell ref="BC66:BG66"/>
    <mergeCell ref="BH69:BK69"/>
    <mergeCell ref="L70:AF70"/>
    <mergeCell ref="AH70:BB70"/>
    <mergeCell ref="BC70:BG70"/>
    <mergeCell ref="BH70:BK70"/>
    <mergeCell ref="D68:G68"/>
    <mergeCell ref="H68:K68"/>
    <mergeCell ref="L68:BB68"/>
    <mergeCell ref="BC68:BG68"/>
    <mergeCell ref="BH68:BK68"/>
    <mergeCell ref="L69:AF69"/>
    <mergeCell ref="I86:K86"/>
    <mergeCell ref="L86:AF86"/>
    <mergeCell ref="I837:K837"/>
    <mergeCell ref="L837:AF837"/>
    <mergeCell ref="BC69:BE69"/>
    <mergeCell ref="BF69:BG69"/>
    <mergeCell ref="I84:K84"/>
    <mergeCell ref="I85:K85"/>
    <mergeCell ref="BC78:BG78"/>
    <mergeCell ref="BC72:BG72"/>
  </mergeCells>
  <conditionalFormatting sqref="L65 L73 L77 L61 N26:N31">
    <cfRule type="expression" priority="11" dxfId="6" stopIfTrue="1">
      <formula>AND(BC26&gt;BF26,BC26&lt;&gt;"",BF26&lt;&gt;"")</formula>
    </cfRule>
    <cfRule type="expression" priority="12" dxfId="5" stopIfTrue="1">
      <formula>AND(BC26=BF26,BC26&lt;&gt;"",BF26&lt;&gt;"")</formula>
    </cfRule>
    <cfRule type="expression" priority="13" dxfId="4" stopIfTrue="1">
      <formula>AND(BC26&lt;BF26,BC26&lt;&gt;"",BF26&lt;&gt;"")</formula>
    </cfRule>
  </conditionalFormatting>
  <conditionalFormatting sqref="AH65 AH73 AH77 AH61 AJ26:AJ31">
    <cfRule type="expression" priority="14" dxfId="6" stopIfTrue="1">
      <formula>AND(BF26&gt;BC26,BC26&lt;&gt;"",BF26&lt;&gt;"")</formula>
    </cfRule>
    <cfRule type="expression" priority="15" dxfId="5" stopIfTrue="1">
      <formula>AND(BF26=BC26,BC26&lt;&gt;"",BF26&lt;&gt;"")</formula>
    </cfRule>
    <cfRule type="expression" priority="16" dxfId="4" stopIfTrue="1">
      <formula>AND(BF26&lt;BC26,BC26&lt;&gt;"",BF26&lt;&gt;"")</formula>
    </cfRule>
  </conditionalFormatting>
  <conditionalFormatting sqref="BC77:BE77 BC65:BE65 BC73:BE73 BC61:BE61 BE26:BG31">
    <cfRule type="expression" priority="17" dxfId="1" stopIfTrue="1">
      <formula>AND(BF26&lt;&gt;"",ISBLANK(BC26))</formula>
    </cfRule>
    <cfRule type="expression" priority="18" dxfId="0" stopIfTrue="1">
      <formula>ISBLANK(BC26)</formula>
    </cfRule>
  </conditionalFormatting>
  <conditionalFormatting sqref="BF77:BG77 BF65:BG65 BF73:BG73 BF61:BG61 BH26:BI31">
    <cfRule type="expression" priority="19" dxfId="1" stopIfTrue="1">
      <formula>AND(BC26&lt;&gt;"",ISBLANK(BF26))</formula>
    </cfRule>
    <cfRule type="expression" priority="20" dxfId="0" stopIfTrue="1">
      <formula>ISBLANK(BF26)</formula>
    </cfRule>
  </conditionalFormatting>
  <conditionalFormatting sqref="AC32:AD32">
    <cfRule type="expression" priority="21" dxfId="6" stopIfTrue="1">
      <formula>AND(BK32&gt;#REF!,BK32&lt;&gt;"",#REF!&lt;&gt;"")</formula>
    </cfRule>
    <cfRule type="expression" priority="22" dxfId="5" stopIfTrue="1">
      <formula>AND(BK32=#REF!,BK32&lt;&gt;"",#REF!&lt;&gt;"")</formula>
    </cfRule>
    <cfRule type="expression" priority="23" dxfId="4" stopIfTrue="1">
      <formula>AND(BK32&lt;#REF!,BK32&lt;&gt;"",#REF!&lt;&gt;"")</formula>
    </cfRule>
  </conditionalFormatting>
  <conditionalFormatting sqref="AE32">
    <cfRule type="expression" priority="24" dxfId="6" stopIfTrue="1">
      <formula>AND(A55&gt;#REF!,A55&lt;&gt;"",#REF!&lt;&gt;"")</formula>
    </cfRule>
    <cfRule type="expression" priority="25" dxfId="5" stopIfTrue="1">
      <formula>AND(A55=#REF!,A55&lt;&gt;"",#REF!&lt;&gt;"")</formula>
    </cfRule>
    <cfRule type="expression" priority="26" dxfId="4" stopIfTrue="1">
      <formula>AND(A55&lt;#REF!,A55&lt;&gt;"",#REF!&lt;&gt;"")</formula>
    </cfRule>
  </conditionalFormatting>
  <conditionalFormatting sqref="AT32:AU32">
    <cfRule type="expression" priority="27" dxfId="6" stopIfTrue="1">
      <formula>AND(#REF!&gt;BK32,BK32&lt;&gt;"",#REF!&lt;&gt;"")</formula>
    </cfRule>
    <cfRule type="expression" priority="28" dxfId="5" stopIfTrue="1">
      <formula>AND(#REF!=BK32,BK32&lt;&gt;"",#REF!&lt;&gt;"")</formula>
    </cfRule>
    <cfRule type="expression" priority="29" dxfId="4" stopIfTrue="1">
      <formula>AND(#REF!&lt;BK32,BK32&lt;&gt;"",#REF!&lt;&gt;"")</formula>
    </cfRule>
  </conditionalFormatting>
  <conditionalFormatting sqref="AV32">
    <cfRule type="expression" priority="30" dxfId="6" stopIfTrue="1">
      <formula>AND(#REF!&gt;A55,A55&lt;&gt;"",#REF!&lt;&gt;"")</formula>
    </cfRule>
    <cfRule type="expression" priority="31" dxfId="5" stopIfTrue="1">
      <formula>AND(#REF!=A55,A55&lt;&gt;"",#REF!&lt;&gt;"")</formula>
    </cfRule>
    <cfRule type="expression" priority="32" dxfId="4" stopIfTrue="1">
      <formula>AND(#REF!&lt;A55,A55&lt;&gt;"",#REF!&lt;&gt;"")</formula>
    </cfRule>
  </conditionalFormatting>
  <conditionalFormatting sqref="AI58:AM58">
    <cfRule type="expression" priority="33" dxfId="32" stopIfTrue="1">
      <formula>$AC$58=""</formula>
    </cfRule>
  </conditionalFormatting>
  <conditionalFormatting sqref="R32:AA32">
    <cfRule type="expression" priority="34" dxfId="6" stopIfTrue="1">
      <formula>AND(AZ32&gt;BC32,AZ32&lt;&gt;"",BC32&lt;&gt;"")</formula>
    </cfRule>
    <cfRule type="expression" priority="35" dxfId="5" stopIfTrue="1">
      <formula>AND(AZ32=BC32,AZ32&lt;&gt;"",BC32&lt;&gt;"")</formula>
    </cfRule>
    <cfRule type="expression" priority="36" dxfId="4" stopIfTrue="1">
      <formula>AND(AZ32&lt;BC32,AZ32&lt;&gt;"",BC32&lt;&gt;"")</formula>
    </cfRule>
  </conditionalFormatting>
  <conditionalFormatting sqref="AI32:AR32">
    <cfRule type="expression" priority="40" dxfId="6" stopIfTrue="1">
      <formula>AND(BC32&gt;AZ32,AZ32&lt;&gt;"",BC32&lt;&gt;"")</formula>
    </cfRule>
    <cfRule type="expression" priority="41" dxfId="5" stopIfTrue="1">
      <formula>AND(BC32=AZ32,AZ32&lt;&gt;"",BC32&lt;&gt;"")</formula>
    </cfRule>
    <cfRule type="expression" priority="42" dxfId="4" stopIfTrue="1">
      <formula>AND(BC32&lt;AZ32,AZ32&lt;&gt;"",BC32&lt;&gt;"")</formula>
    </cfRule>
  </conditionalFormatting>
  <conditionalFormatting sqref="AS44:BI44 AP45:BF50 L44:L50">
    <cfRule type="expression" priority="46" dxfId="4" stopIfTrue="1">
      <formula>#REF!=""</formula>
    </cfRule>
  </conditionalFormatting>
  <conditionalFormatting sqref="J41:K43">
    <cfRule type="expression" priority="88" dxfId="23" stopIfTrue="1">
      <formula>#REF!&lt;&gt;#REF!</formula>
    </cfRule>
  </conditionalFormatting>
  <conditionalFormatting sqref="J53:K55">
    <cfRule type="expression" priority="89" dxfId="23" stopIfTrue="1">
      <formula>#REF!&lt;&gt;#REF!</formula>
    </cfRule>
  </conditionalFormatting>
  <conditionalFormatting sqref="AW32:BD32 AF32:AG32">
    <cfRule type="expression" priority="90" dxfId="6" stopIfTrue="1">
      <formula>AND(#REF!&gt;#REF!,#REF!&lt;&gt;"",#REF!&lt;&gt;"")</formula>
    </cfRule>
    <cfRule type="expression" priority="91" dxfId="5" stopIfTrue="1">
      <formula>AND(#REF!=#REF!,#REF!&lt;&gt;"",#REF!&lt;&gt;"")</formula>
    </cfRule>
    <cfRule type="expression" priority="92" dxfId="4" stopIfTrue="1">
      <formula>AND(#REF!&lt;#REF!,#REF!&lt;&gt;"",#REF!&lt;&gt;"")</formula>
    </cfRule>
  </conditionalFormatting>
  <conditionalFormatting sqref="AI11:AM11">
    <cfRule type="expression" priority="96" dxfId="0" stopIfTrue="1">
      <formula>AND($U$11=2,ISBLANK($AI$11))</formula>
    </cfRule>
    <cfRule type="expression" priority="97" dxfId="4" stopIfTrue="1">
      <formula>$AC$11=""</formula>
    </cfRule>
  </conditionalFormatting>
  <conditionalFormatting sqref="AI14:AM14">
    <cfRule type="expression" priority="98" dxfId="0" stopIfTrue="1">
      <formula>AND($U$11=2,ISBLANK($AI$11))</formula>
    </cfRule>
    <cfRule type="expression" priority="99" dxfId="4" stopIfTrue="1">
      <formula>$AC$14=""</formula>
    </cfRule>
  </conditionalFormatting>
  <conditionalFormatting sqref="AB32">
    <cfRule type="expression" priority="117" dxfId="6" stopIfTrue="1">
      <formula>AND(BJ32&gt;A55,BJ32&lt;&gt;"",A55&lt;&gt;"")</formula>
    </cfRule>
    <cfRule type="expression" priority="118" dxfId="5" stopIfTrue="1">
      <formula>AND(BJ32=A55,BJ32&lt;&gt;"",A55&lt;&gt;"")</formula>
    </cfRule>
    <cfRule type="expression" priority="119" dxfId="4" stopIfTrue="1">
      <formula>AND(BJ32&lt;A55,BJ32&lt;&gt;"",A55&lt;&gt;"")</formula>
    </cfRule>
  </conditionalFormatting>
  <conditionalFormatting sqref="AS32">
    <cfRule type="expression" priority="120" dxfId="6" stopIfTrue="1">
      <formula>AND(A55&gt;BJ32,BJ32&lt;&gt;"",A55&lt;&gt;"")</formula>
    </cfRule>
    <cfRule type="expression" priority="121" dxfId="5" stopIfTrue="1">
      <formula>AND(A55=BJ32,BJ32&lt;&gt;"",A55&lt;&gt;"")</formula>
    </cfRule>
    <cfRule type="expression" priority="122" dxfId="4" stopIfTrue="1">
      <formula>AND(A55&lt;BJ32,BJ32&lt;&gt;"",A55&lt;&gt;"")</formula>
    </cfRule>
  </conditionalFormatting>
  <conditionalFormatting sqref="L69">
    <cfRule type="expression" priority="8" dxfId="6" stopIfTrue="1">
      <formula>AND(BC69&gt;BF69,BC69&lt;&gt;"",BF69&lt;&gt;"")</formula>
    </cfRule>
    <cfRule type="expression" priority="9" dxfId="5" stopIfTrue="1">
      <formula>AND(BC69=BF69,BC69&lt;&gt;"",BF69&lt;&gt;"")</formula>
    </cfRule>
    <cfRule type="expression" priority="10" dxfId="4" stopIfTrue="1">
      <formula>AND(BC69&lt;BF69,BC69&lt;&gt;"",BF69&lt;&gt;"")</formula>
    </cfRule>
  </conditionalFormatting>
  <conditionalFormatting sqref="AH69">
    <cfRule type="expression" priority="5" dxfId="6" stopIfTrue="1">
      <formula>AND(BF69&gt;BC69,BC69&lt;&gt;"",BF69&lt;&gt;"")</formula>
    </cfRule>
    <cfRule type="expression" priority="6" dxfId="5" stopIfTrue="1">
      <formula>AND(BF69=BC69,BC69&lt;&gt;"",BF69&lt;&gt;"")</formula>
    </cfRule>
    <cfRule type="expression" priority="7" dxfId="4" stopIfTrue="1">
      <formula>AND(BF69&lt;BC69,BC69&lt;&gt;"",BF69&lt;&gt;"")</formula>
    </cfRule>
  </conditionalFormatting>
  <conditionalFormatting sqref="BC69:BE69">
    <cfRule type="expression" priority="3" dxfId="1" stopIfTrue="1">
      <formula>AND(BF69&lt;&gt;"",ISBLANK(BC69))</formula>
    </cfRule>
    <cfRule type="expression" priority="4" dxfId="0" stopIfTrue="1">
      <formula>ISBLANK(BC69)</formula>
    </cfRule>
  </conditionalFormatting>
  <conditionalFormatting sqref="BF69:BG69">
    <cfRule type="expression" priority="1" dxfId="1" stopIfTrue="1">
      <formula>AND(BC69&lt;&gt;"",ISBLANK(BF69))</formula>
    </cfRule>
    <cfRule type="expression" priority="2" dxfId="0" stopIfTrue="1">
      <formula>ISBLANK(BF69)</formula>
    </cfRule>
  </conditionalFormatting>
  <dataValidations count="4">
    <dataValidation type="list" allowBlank="1" showInputMessage="1" showErrorMessage="1" sqref="BH61 BH65 BH73 BH77 B41:E43 B53:E55 BH69">
      <formula1>$W$20:$W$21</formula1>
    </dataValidation>
    <dataValidation type="whole" operator="greaterThanOrEqual" allowBlank="1" showErrorMessage="1" errorTitle="Fehler" error="Nur Zahlen eingeben!" sqref="AW58:BA58 BC73:BG73 BC65:BG65 BC77:BG77 BC61:BG61 X58:AB58 AZ32:BD32 AI14:AM14 X14:AB14 AW14:BA14 AI11:AM11 X11:AB11 AW11:BA11 BE26:BI31 BC69:BG69">
      <formula1>0</formula1>
    </dataValidation>
    <dataValidation type="whole" allowBlank="1" showInputMessage="1" showErrorMessage="1" errorTitle="Fehler" error="Nur Zahlen eingeben!" sqref="U58">
      <formula1>1</formula1>
      <formula2>2</formula2>
    </dataValidation>
    <dataValidation type="list" allowBlank="1" showInputMessage="1" showErrorMessage="1" sqref="U11:V11 U14:V14">
      <formula1>$B$26:$B$27</formula1>
    </dataValidation>
  </dataValidations>
  <printOptions/>
  <pageMargins left="0.3937007874015748" right="0.2755905511811024" top="0.3937007874015748" bottom="0.3937007874015748" header="0.11811023622047245" footer="0"/>
  <pageSetup horizontalDpi="600" verticalDpi="600" orientation="portrait" paperSize="9" scale="64" r:id="rId4"/>
  <headerFooter alignWithMargins="0">
    <oddFooter xml:space="preserve">&amp;C                               &amp;R&amp;P von &amp;N </oddFooter>
  </headerFooter>
  <rowBreaks count="1" manualBreakCount="1">
    <brk id="31" max="66" man="1"/>
  </rowBreaks>
  <colBreaks count="1" manualBreakCount="1">
    <brk id="67" max="100" man="1"/>
  </colBreaks>
  <ignoredErrors>
    <ignoredError sqref="X14 U14 AI14 AW14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6.00390625" style="0" bestFit="1" customWidth="1"/>
    <col min="4" max="5" width="3.28125" style="0" bestFit="1" customWidth="1"/>
    <col min="6" max="7" width="2.00390625" style="0" bestFit="1" customWidth="1"/>
    <col min="8" max="8" width="6.421875" style="0" bestFit="1" customWidth="1"/>
    <col min="9" max="9" width="3.7109375" style="0" bestFit="1" customWidth="1"/>
    <col min="10" max="10" width="2.00390625" style="0" bestFit="1" customWidth="1"/>
    <col min="11" max="11" width="6.00390625" style="0" bestFit="1" customWidth="1"/>
    <col min="12" max="14" width="3.00390625" style="0" bestFit="1" customWidth="1"/>
  </cols>
  <sheetData>
    <row r="1" spans="26:84" s="74" customFormat="1" ht="12.75">
      <c r="Z1" s="75"/>
      <c r="AA1" s="79"/>
      <c r="AB1" s="79"/>
      <c r="AC1" s="80"/>
      <c r="AD1" s="80"/>
      <c r="AE1" s="80"/>
      <c r="AF1" s="80"/>
      <c r="AG1" s="82"/>
      <c r="AH1" s="80"/>
      <c r="AI1" s="80"/>
      <c r="AJ1" s="80"/>
      <c r="AK1" s="80"/>
      <c r="AL1" s="80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6"/>
      <c r="CA1" s="76"/>
      <c r="CB1" s="76"/>
      <c r="CC1" s="76"/>
      <c r="CD1" s="76"/>
      <c r="CE1" s="76"/>
      <c r="CF1" s="76"/>
    </row>
    <row r="2" spans="1:84" s="74" customFormat="1" ht="12.75">
      <c r="A2" s="81"/>
      <c r="B2" s="81">
        <v>1</v>
      </c>
      <c r="C2" s="81">
        <v>2</v>
      </c>
      <c r="D2" s="81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6">
        <v>10</v>
      </c>
      <c r="L2" s="87">
        <v>11</v>
      </c>
      <c r="M2" s="87">
        <v>12</v>
      </c>
      <c r="N2" s="85">
        <v>13</v>
      </c>
      <c r="Z2" s="75"/>
      <c r="AA2" s="79"/>
      <c r="AB2" s="79"/>
      <c r="AC2" s="80"/>
      <c r="AD2" s="80"/>
      <c r="AE2" s="80"/>
      <c r="AF2" s="80"/>
      <c r="AG2" s="82"/>
      <c r="AH2" s="80"/>
      <c r="AI2" s="80"/>
      <c r="AJ2" s="80"/>
      <c r="AK2" s="80"/>
      <c r="AL2" s="80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6"/>
      <c r="CA2" s="76"/>
      <c r="CB2" s="76"/>
      <c r="CC2" s="76"/>
      <c r="CD2" s="76"/>
      <c r="CE2" s="76"/>
      <c r="CF2" s="76"/>
    </row>
    <row r="3" spans="1:84" s="74" customFormat="1" ht="12.75">
      <c r="A3" s="85"/>
      <c r="B3" s="81"/>
      <c r="C3" s="81"/>
      <c r="D3" s="81"/>
      <c r="E3" s="81"/>
      <c r="F3" s="85" t="s">
        <v>41</v>
      </c>
      <c r="G3" s="85" t="s">
        <v>11</v>
      </c>
      <c r="H3" s="81" t="s">
        <v>42</v>
      </c>
      <c r="I3" s="81" t="s">
        <v>43</v>
      </c>
      <c r="J3" s="85"/>
      <c r="K3" s="81" t="s">
        <v>44</v>
      </c>
      <c r="L3" s="87"/>
      <c r="M3" s="87"/>
      <c r="N3" s="85"/>
      <c r="Z3" s="75"/>
      <c r="AA3" s="79"/>
      <c r="AB3" s="79"/>
      <c r="AC3" s="80"/>
      <c r="AD3" s="80"/>
      <c r="AE3" s="80"/>
      <c r="AF3" s="80"/>
      <c r="AG3" s="82"/>
      <c r="AH3" s="80"/>
      <c r="AI3" s="80"/>
      <c r="AJ3" s="80"/>
      <c r="AK3" s="80"/>
      <c r="AL3" s="80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6"/>
      <c r="CA3" s="76"/>
      <c r="CB3" s="76"/>
      <c r="CC3" s="76"/>
      <c r="CD3" s="76"/>
      <c r="CE3" s="76"/>
      <c r="CF3" s="76"/>
    </row>
    <row r="4" spans="1:84" s="74" customFormat="1" ht="12.75">
      <c r="A4" s="85">
        <v>1</v>
      </c>
      <c r="B4" s="81" t="e">
        <f>RANK(C4,$C$4:$C$8,1)</f>
        <v>#N/A</v>
      </c>
      <c r="C4" s="81" t="e">
        <f>D4+ROW()/1000</f>
        <v>#N/A</v>
      </c>
      <c r="D4" s="81" t="e">
        <f>RANK(J4,$J$4:$J$8)</f>
        <v>#N/A</v>
      </c>
      <c r="E4" s="85" t="str">
        <f>VLOOKUP(A4,Ergebniseingabe!$A$19:$V$21,2,0)</f>
        <v>TSV Meerbusch</v>
      </c>
      <c r="F4" s="85">
        <f>SUMPRODUCT((E4=Ergebniseingabe!$N$26:$AH$31)*(Ergebniseingabe!$BE$26:$BE$31))+SUMPRODUCT((E4=Ergebniseingabe!$AJ$26:$BD$31)*(Ergebniseingabe!$BG$26:$BG$31))</f>
        <v>0</v>
      </c>
      <c r="G4" s="85">
        <f>SUMPRODUCT((E4=Ergebniseingabe!$N$26:$AH$31)*(Ergebniseingabe!$BH$26:$BH$31))+SUMPRODUCT((E4=Ergebniseingabe!$AJ$26:$BD$31)*(Ergebniseingabe!$BE$26:$BE$31))</f>
        <v>0</v>
      </c>
      <c r="H4" s="85">
        <f>(SUMPRODUCT((E4=Ergebniseingabe!$N$26:$AH$31)*((Ergebniseingabe!$BE$26:$BE$31)&gt;(Ergebniseingabe!$BH$26:$BH$31)))+SUMPRODUCT((E4=Ergebniseingabe!$AJ$26:$BD$31)*((Ergebniseingabe!$BH$26:$BH$31)&gt;(Ergebniseingabe!$BE$26:$BE$31))))*3+SUMPRODUCT(((E4=Ergebniseingabe!$N$26:$AH$31)+(E4=Ergebniseingabe!$AJ$26:$BD$31))*((Ergebniseingabe!$BH$26:$BH$31)=(Ergebniseingabe!$BE$26:$BE$31))*NOT(ISBLANK(Ergebniseingabe!$BE$26:$BE$31)))</f>
        <v>0</v>
      </c>
      <c r="I4" s="86">
        <f>F4-G4</f>
        <v>0</v>
      </c>
      <c r="J4" s="85">
        <f>H4*100000+I4*1000+F4</f>
        <v>0</v>
      </c>
      <c r="K4" s="85">
        <f>SUMPRODUCT((Ergebniseingabe!$N$26:$AH$31=E4)*(Ergebniseingabe!$BE$26:$BE$31&lt;&gt;""))+SUMPRODUCT((Ergebniseingabe!$AJ$26:$BD$31=E4)*(Ergebniseingabe!$BH$26:$BH$31&lt;&gt;""))</f>
        <v>0</v>
      </c>
      <c r="L4" s="85">
        <f>SUMPRODUCT((Ergebniseingabe!$N$26:$AH$31=E4)*(Ergebniseingabe!$BE$26:$BE$31&gt;Ergebniseingabe!$BH$26:$BH$31))+SUMPRODUCT((Ergebniseingabe!$AJ$26:$BD$31=E4)*(Ergebniseingabe!$BE$26:$BE$31&lt;Ergebniseingabe!$BH$26:$BH$31))</f>
        <v>0</v>
      </c>
      <c r="M4" s="85">
        <f>SUMPRODUCT((Ergebniseingabe!$N$26:$BD$31=E4)*(Ergebniseingabe!$BE$26:$BE$31=Ergebniseingabe!$BH$26:$BH$31)*(Ergebniseingabe!$BE$26:$BE$31&lt;&gt;"")*(Ergebniseingabe!$BH$26:$BH$31&lt;&gt;""))</f>
        <v>0</v>
      </c>
      <c r="N4" s="85">
        <f>SUMPRODUCT((Ergebniseingabe!$N$26:$AH$31=E4)*(Ergebniseingabe!$BE$26:$BE$31&lt;Ergebniseingabe!$BH$26:$BH$31))+SUMPRODUCT((Ergebniseingabe!$AJ$26:$BD$31=E4)*(Ergebniseingabe!$BE$26:$BE$31&gt;Ergebniseingabe!$BH$26:$BH$31))</f>
        <v>0</v>
      </c>
      <c r="Z4" s="75"/>
      <c r="AA4" s="79"/>
      <c r="AB4" s="79"/>
      <c r="AC4" s="80"/>
      <c r="AD4" s="80"/>
      <c r="AE4" s="80"/>
      <c r="AF4" s="80"/>
      <c r="AG4" s="82"/>
      <c r="AH4" s="80"/>
      <c r="AI4" s="80"/>
      <c r="AJ4" s="80"/>
      <c r="AK4" s="80"/>
      <c r="AL4" s="80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6"/>
      <c r="CA4" s="76"/>
      <c r="CB4" s="76"/>
      <c r="CC4" s="76"/>
      <c r="CD4" s="76"/>
      <c r="CE4" s="76"/>
      <c r="CF4" s="76"/>
    </row>
    <row r="5" spans="1:84" s="74" customFormat="1" ht="12.75">
      <c r="A5" s="85">
        <v>2</v>
      </c>
      <c r="B5" s="81" t="e">
        <f>RANK(C5,$C$4:$C$8,1)</f>
        <v>#N/A</v>
      </c>
      <c r="C5" s="81" t="e">
        <f>D5+ROW()/1000</f>
        <v>#N/A</v>
      </c>
      <c r="D5" s="81" t="e">
        <f>RANK(J5,$J$4:$J$8)</f>
        <v>#N/A</v>
      </c>
      <c r="E5" s="85" t="str">
        <f>VLOOKUP(A5,Ergebniseingabe!$A$19:$V$21,2,0)</f>
        <v>SC Velbert</v>
      </c>
      <c r="F5" s="85">
        <f>SUMPRODUCT((E5=Ergebniseingabe!$N$26:$AH$31)*(Ergebniseingabe!$BE$26:$BE$31))+SUMPRODUCT((E5=Ergebniseingabe!$AJ$26:$BD$31)*(Ergebniseingabe!$BG$26:$BG$31))</f>
        <v>0</v>
      </c>
      <c r="G5" s="85">
        <f>SUMPRODUCT((E5=Ergebniseingabe!$N$26:$AH$31)*(Ergebniseingabe!$BH$26:$BH$31))+SUMPRODUCT((E5=Ergebniseingabe!$AJ$26:$BD$31)*(Ergebniseingabe!$BE$26:$BE$31))</f>
        <v>0</v>
      </c>
      <c r="H5" s="85">
        <f>(SUMPRODUCT((E5=Ergebniseingabe!$N$26:$AH$31)*((Ergebniseingabe!$BE$26:$BE$31)&gt;(Ergebniseingabe!$BH$26:$BH$31)))+SUMPRODUCT((E5=Ergebniseingabe!$AJ$26:$BD$31)*((Ergebniseingabe!$BH$26:$BH$31)&gt;(Ergebniseingabe!$BE$26:$BE$31))))*3+SUMPRODUCT(((E5=Ergebniseingabe!$N$26:$AH$31)+(E5=Ergebniseingabe!$AJ$26:$BD$31))*((Ergebniseingabe!$BH$26:$BH$31)=(Ergebniseingabe!$BE$26:$BE$31))*NOT(ISBLANK(Ergebniseingabe!$BE$26:$BE$31)))</f>
        <v>0</v>
      </c>
      <c r="I5" s="86">
        <f>F5-G5</f>
        <v>0</v>
      </c>
      <c r="J5" s="85">
        <f>H5*100000+I5*1000+F5</f>
        <v>0</v>
      </c>
      <c r="K5" s="85">
        <f>SUMPRODUCT((Ergebniseingabe!$N$26:$AH$31=E5)*(Ergebniseingabe!$BE$26:$BE$31&lt;&gt;""))+SUMPRODUCT((Ergebniseingabe!$AJ$26:$BD$31=E5)*(Ergebniseingabe!$BH$26:$BH$31&lt;&gt;""))</f>
        <v>0</v>
      </c>
      <c r="L5" s="85">
        <f>SUMPRODUCT((Ergebniseingabe!$N$26:$AH$31=E5)*(Ergebniseingabe!$BE$26:$BE$31&gt;Ergebniseingabe!$BH$26:$BH$31))+SUMPRODUCT((Ergebniseingabe!$AJ$26:$BD$31=E5)*(Ergebniseingabe!$BE$26:$BE$31&lt;Ergebniseingabe!$BH$26:$BH$31))</f>
        <v>0</v>
      </c>
      <c r="M5" s="85">
        <f>SUMPRODUCT((Ergebniseingabe!$N$26:$BD$31=E5)*(Ergebniseingabe!$BE$26:$BE$31=Ergebniseingabe!$BH$26:$BH$31)*(Ergebniseingabe!$BE$26:$BE$31&lt;&gt;"")*(Ergebniseingabe!$BH$26:$BH$31&lt;&gt;""))</f>
        <v>0</v>
      </c>
      <c r="N5" s="85">
        <f>SUMPRODUCT((Ergebniseingabe!$N$26:$AH$31=E5)*(Ergebniseingabe!$BE$26:$BE$31&lt;Ergebniseingabe!$BH$26:$BH$31))+SUMPRODUCT((Ergebniseingabe!$AJ$26:$BD$31=E5)*(Ergebniseingabe!$BE$26:$BE$31&gt;Ergebniseingabe!$BH$26:$BH$31))</f>
        <v>0</v>
      </c>
      <c r="Z5" s="75"/>
      <c r="AA5" s="79"/>
      <c r="AB5" s="79"/>
      <c r="AC5" s="80"/>
      <c r="AD5" s="80"/>
      <c r="AE5" s="80"/>
      <c r="AF5" s="80"/>
      <c r="AG5" s="82"/>
      <c r="AH5" s="80"/>
      <c r="AI5" s="80"/>
      <c r="AJ5" s="80"/>
      <c r="AK5" s="80"/>
      <c r="AL5" s="80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6"/>
      <c r="CA5" s="76"/>
      <c r="CB5" s="76"/>
      <c r="CC5" s="76"/>
      <c r="CD5" s="76"/>
      <c r="CE5" s="76"/>
      <c r="CF5" s="76"/>
    </row>
    <row r="6" spans="1:84" s="74" customFormat="1" ht="12.75">
      <c r="A6" s="85">
        <v>3</v>
      </c>
      <c r="B6" s="81" t="e">
        <f>RANK(C6,$C$4:$C$8,1)</f>
        <v>#N/A</v>
      </c>
      <c r="C6" s="81" t="e">
        <f>D6+ROW()/1000</f>
        <v>#N/A</v>
      </c>
      <c r="D6" s="81" t="e">
        <f>RANK(J6,$J$4:$J$8)</f>
        <v>#N/A</v>
      </c>
      <c r="E6" s="85" t="str">
        <f>VLOOKUP(A6,Ergebniseingabe!$A$19:$V$21,2,0)</f>
        <v>SV Rosellen</v>
      </c>
      <c r="F6" s="85">
        <f>SUMPRODUCT((E6=Ergebniseingabe!$N$26:$AH$31)*(Ergebniseingabe!$BE$26:$BE$31))+SUMPRODUCT((E6=Ergebniseingabe!$AJ$26:$BD$31)*(Ergebniseingabe!$BG$26:$BG$31))</f>
        <v>0</v>
      </c>
      <c r="G6" s="85">
        <f>SUMPRODUCT((E6=Ergebniseingabe!$N$26:$AH$31)*(Ergebniseingabe!$BH$26:$BH$31))+SUMPRODUCT((E6=Ergebniseingabe!$AJ$26:$BD$31)*(Ergebniseingabe!$BE$26:$BE$31))</f>
        <v>0</v>
      </c>
      <c r="H6" s="85">
        <f>(SUMPRODUCT((E6=Ergebniseingabe!$N$26:$AH$31)*((Ergebniseingabe!$BE$26:$BE$31)&gt;(Ergebniseingabe!$BH$26:$BH$31)))+SUMPRODUCT((E6=Ergebniseingabe!$AJ$26:$BD$31)*((Ergebniseingabe!$BH$26:$BH$31)&gt;(Ergebniseingabe!$BE$26:$BE$31))))*3+SUMPRODUCT(((E6=Ergebniseingabe!$N$26:$AH$31)+(E6=Ergebniseingabe!$AJ$26:$BD$31))*((Ergebniseingabe!$BH$26:$BH$31)=(Ergebniseingabe!$BE$26:$BE$31))*NOT(ISBLANK(Ergebniseingabe!$BE$26:$BE$31)))</f>
        <v>0</v>
      </c>
      <c r="I6" s="86">
        <f>F6-G6</f>
        <v>0</v>
      </c>
      <c r="J6" s="85">
        <f>H6*100000+I6*1000+F6</f>
        <v>0</v>
      </c>
      <c r="K6" s="85">
        <f>SUMPRODUCT((Ergebniseingabe!$N$26:$AH$31=E6)*(Ergebniseingabe!$BE$26:$BE$31&lt;&gt;""))+SUMPRODUCT((Ergebniseingabe!$AJ$26:$BD$31=E6)*(Ergebniseingabe!$BH$26:$BH$31&lt;&gt;""))</f>
        <v>0</v>
      </c>
      <c r="L6" s="85">
        <f>SUMPRODUCT((Ergebniseingabe!$N$26:$AH$31=E6)*(Ergebniseingabe!$BE$26:$BE$31&gt;Ergebniseingabe!$BH$26:$BH$31))+SUMPRODUCT((Ergebniseingabe!$AJ$26:$BD$31=E6)*(Ergebniseingabe!$BE$26:$BE$31&lt;Ergebniseingabe!$BH$26:$BH$31))</f>
        <v>0</v>
      </c>
      <c r="M6" s="85">
        <f>SUMPRODUCT((Ergebniseingabe!$N$26:$BD$31=E6)*(Ergebniseingabe!$BE$26:$BE$31=Ergebniseingabe!$BH$26:$BH$31)*(Ergebniseingabe!$BE$26:$BE$31&lt;&gt;"")*(Ergebniseingabe!$BH$26:$BH$31&lt;&gt;""))</f>
        <v>0</v>
      </c>
      <c r="N6" s="85">
        <f>SUMPRODUCT((Ergebniseingabe!$N$26:$AH$31=E6)*(Ergebniseingabe!$BE$26:$BE$31&lt;Ergebniseingabe!$BH$26:$BH$31))+SUMPRODUCT((Ergebniseingabe!$AJ$26:$BD$31=E6)*(Ergebniseingabe!$BE$26:$BE$31&gt;Ergebniseingabe!$BH$26:$BH$31))</f>
        <v>0</v>
      </c>
      <c r="Y6" s="75"/>
      <c r="AF6" s="75"/>
      <c r="AI6" s="79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6"/>
      <c r="CA6" s="76"/>
      <c r="CB6" s="76"/>
      <c r="CC6" s="76"/>
      <c r="CD6" s="76"/>
      <c r="CE6" s="76"/>
      <c r="CF6" s="76"/>
    </row>
    <row r="7" spans="1:84" s="74" customFormat="1" ht="12.75">
      <c r="A7" s="85">
        <v>4</v>
      </c>
      <c r="B7" s="81" t="e">
        <f>RANK(C7,$C$4:$C$8,1)</f>
        <v>#N/A</v>
      </c>
      <c r="C7" s="81" t="e">
        <f>D7+ROW()/1000</f>
        <v>#N/A</v>
      </c>
      <c r="D7" s="81" t="e">
        <f>RANK(J7,$J$4:$J$8)</f>
        <v>#N/A</v>
      </c>
      <c r="E7" s="85" t="e">
        <f>VLOOKUP(A7,Ergebniseingabe!$A$19:$V$21,2,0)</f>
        <v>#N/A</v>
      </c>
      <c r="F7" s="85" t="e">
        <f>SUMPRODUCT((E7=Ergebniseingabe!$N$26:$AH$31)*(Ergebniseingabe!$BE$26:$BE$31))+SUMPRODUCT((E7=Ergebniseingabe!$AJ$26:$BD$31)*(Ergebniseingabe!$BG$26:$BG$31))</f>
        <v>#N/A</v>
      </c>
      <c r="G7" s="85" t="e">
        <f>SUMPRODUCT((E7=Ergebniseingabe!$N$26:$AH$31)*(Ergebniseingabe!$BH$26:$BH$31))+SUMPRODUCT((E7=Ergebniseingabe!$AJ$26:$BD$31)*(Ergebniseingabe!$BE$26:$BE$31))</f>
        <v>#N/A</v>
      </c>
      <c r="H7" s="85" t="e">
        <f>(SUMPRODUCT((E7=Ergebniseingabe!$N$26:$AH$31)*((Ergebniseingabe!$BE$26:$BE$31)&gt;(Ergebniseingabe!$BH$26:$BH$31)))+SUMPRODUCT((E7=Ergebniseingabe!$AJ$26:$BD$31)*((Ergebniseingabe!$BH$26:$BH$31)&gt;(Ergebniseingabe!$BE$26:$BE$31))))*3+SUMPRODUCT(((E7=Ergebniseingabe!$N$26:$AH$31)+(E7=Ergebniseingabe!$AJ$26:$BD$31))*((Ergebniseingabe!$BH$26:$BH$31)=(Ergebniseingabe!$BE$26:$BE$31))*NOT(ISBLANK(Ergebniseingabe!$BE$26:$BE$31)))</f>
        <v>#N/A</v>
      </c>
      <c r="I7" s="86" t="e">
        <f>F7-G7</f>
        <v>#N/A</v>
      </c>
      <c r="J7" s="85" t="e">
        <f>H7*100000+I7*1000+F7</f>
        <v>#N/A</v>
      </c>
      <c r="K7" s="85" t="e">
        <f>SUMPRODUCT((Ergebniseingabe!$N$26:$AH$31=E7)*(Ergebniseingabe!$BE$26:$BE$31&lt;&gt;""))+SUMPRODUCT((Ergebniseingabe!$AJ$26:$BD$31=E7)*(Ergebniseingabe!$BH$26:$BH$31&lt;&gt;""))</f>
        <v>#N/A</v>
      </c>
      <c r="L7" s="85" t="e">
        <f>SUMPRODUCT((Ergebniseingabe!$N$26:$AH$31=E7)*(Ergebniseingabe!$BE$26:$BE$31&gt;Ergebniseingabe!$BH$26:$BH$31))+SUMPRODUCT((Ergebniseingabe!$AJ$26:$BD$31=E7)*(Ergebniseingabe!$BE$26:$BE$31&lt;Ergebniseingabe!$BH$26:$BH$31))</f>
        <v>#N/A</v>
      </c>
      <c r="M7" s="85" t="e">
        <f>SUMPRODUCT((Ergebniseingabe!$N$26:$BD$31=E7)*(Ergebniseingabe!$BE$26:$BE$31=Ergebniseingabe!$BH$26:$BH$31)*(Ergebniseingabe!$BE$26:$BE$31&lt;&gt;"")*(Ergebniseingabe!$BH$26:$BH$31&lt;&gt;""))</f>
        <v>#N/A</v>
      </c>
      <c r="N7" s="85" t="e">
        <f>SUMPRODUCT((Ergebniseingabe!$N$26:$AH$31=E7)*(Ergebniseingabe!$BE$26:$BE$31&lt;Ergebniseingabe!$BH$26:$BH$31))+SUMPRODUCT((Ergebniseingabe!$AJ$26:$BD$31=E7)*(Ergebniseingabe!$BE$26:$BE$31&gt;Ergebniseingabe!$BH$26:$BH$31))</f>
        <v>#N/A</v>
      </c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6"/>
      <c r="CA7" s="76"/>
      <c r="CB7" s="76"/>
      <c r="CC7" s="76"/>
      <c r="CD7" s="76"/>
      <c r="CE7" s="76"/>
      <c r="CF7" s="76"/>
    </row>
    <row r="8" spans="1:84" s="74" customFormat="1" ht="12.75">
      <c r="A8" s="85">
        <v>5</v>
      </c>
      <c r="B8" s="81" t="e">
        <f>RANK(C8,$C$4:$C$8,1)</f>
        <v>#N/A</v>
      </c>
      <c r="C8" s="81" t="e">
        <f>D8+ROW()/1000</f>
        <v>#N/A</v>
      </c>
      <c r="D8" s="81" t="e">
        <f>RANK(J8,$J$4:$J$8)</f>
        <v>#N/A</v>
      </c>
      <c r="E8" s="85" t="e">
        <f>VLOOKUP(A8,Ergebniseingabe!$A$19:$V$21,2,0)</f>
        <v>#N/A</v>
      </c>
      <c r="F8" s="85" t="e">
        <f>SUMPRODUCT((E8=Ergebniseingabe!$N$26:$AH$31)*(Ergebniseingabe!$BE$26:$BE$31))+SUMPRODUCT((E8=Ergebniseingabe!$AJ$26:$BD$31)*(Ergebniseingabe!$BG$26:$BG$31))</f>
        <v>#N/A</v>
      </c>
      <c r="G8" s="85" t="e">
        <f>SUMPRODUCT((E8=Ergebniseingabe!$N$26:$AH$31)*(Ergebniseingabe!$BH$26:$BH$31))+SUMPRODUCT((E8=Ergebniseingabe!$AJ$26:$BD$31)*(Ergebniseingabe!$BE$26:$BE$31))</f>
        <v>#N/A</v>
      </c>
      <c r="H8" s="85" t="e">
        <f>(SUMPRODUCT((E8=Ergebniseingabe!$N$26:$AH$31)*((Ergebniseingabe!$BE$26:$BE$31)&gt;(Ergebniseingabe!$BH$26:$BH$31)))+SUMPRODUCT((E8=Ergebniseingabe!$AJ$26:$BD$31)*((Ergebniseingabe!$BH$26:$BH$31)&gt;(Ergebniseingabe!$BE$26:$BE$31))))*3+SUMPRODUCT(((E8=Ergebniseingabe!$N$26:$AH$31)+(E8=Ergebniseingabe!$AJ$26:$BD$31))*((Ergebniseingabe!$BH$26:$BH$31)=(Ergebniseingabe!$BE$26:$BE$31))*NOT(ISBLANK(Ergebniseingabe!$BE$26:$BE$31)))</f>
        <v>#N/A</v>
      </c>
      <c r="I8" s="86" t="e">
        <f>F8-G8</f>
        <v>#N/A</v>
      </c>
      <c r="J8" s="85" t="e">
        <f>H8*100000+I8*1000+F8</f>
        <v>#N/A</v>
      </c>
      <c r="K8" s="85" t="e">
        <f>SUMPRODUCT((Ergebniseingabe!$N$26:$AH$31=E8)*(Ergebniseingabe!$BE$26:$BE$31&lt;&gt;""))+SUMPRODUCT((Ergebniseingabe!$AJ$26:$BD$31=E8)*(Ergebniseingabe!$BH$26:$BH$31&lt;&gt;""))</f>
        <v>#N/A</v>
      </c>
      <c r="L8" s="85" t="e">
        <f>SUMPRODUCT((Ergebniseingabe!$N$26:$AH$31=E8)*(Ergebniseingabe!$BE$26:$BE$31&gt;Ergebniseingabe!$BH$26:$BH$31))+SUMPRODUCT((Ergebniseingabe!$AJ$26:$BD$31=E8)*(Ergebniseingabe!$BE$26:$BE$31&lt;Ergebniseingabe!$BH$26:$BH$31))</f>
        <v>#N/A</v>
      </c>
      <c r="M8" s="85" t="e">
        <f>SUMPRODUCT((Ergebniseingabe!$N$26:$BD$31=E8)*(Ergebniseingabe!$BE$26:$BE$31=Ergebniseingabe!$BH$26:$BH$31)*(Ergebniseingabe!$BE$26:$BE$31&lt;&gt;"")*(Ergebniseingabe!$BH$26:$BH$31&lt;&gt;""))</f>
        <v>#N/A</v>
      </c>
      <c r="N8" s="85" t="e">
        <f>SUMPRODUCT((Ergebniseingabe!$N$26:$AH$31=E8)*(Ergebniseingabe!$BE$26:$BE$31&lt;Ergebniseingabe!$BH$26:$BH$31))+SUMPRODUCT((Ergebniseingabe!$AJ$26:$BD$31=E8)*(Ergebniseingabe!$BE$26:$BE$31&gt;Ergebniseingabe!$BH$26:$BH$31))</f>
        <v>#N/A</v>
      </c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6"/>
      <c r="CA8" s="76"/>
      <c r="CB8" s="76"/>
      <c r="CC8" s="76"/>
      <c r="CD8" s="76"/>
      <c r="CE8" s="76"/>
      <c r="CF8" s="76"/>
    </row>
    <row r="9" spans="1:84" s="74" customFormat="1" ht="12.75">
      <c r="A9" s="81">
        <f>COUNT((A4:A8))*(COUNT(A4:A8)-1)</f>
        <v>20</v>
      </c>
      <c r="B9" s="81"/>
      <c r="C9" s="81"/>
      <c r="D9" s="81">
        <f>COUNTIF($D$4:$D$8,1)</f>
        <v>0</v>
      </c>
      <c r="E9" s="81"/>
      <c r="F9" s="81"/>
      <c r="G9" s="81"/>
      <c r="H9" s="81"/>
      <c r="I9" s="81"/>
      <c r="J9" s="81"/>
      <c r="K9" s="81" t="e">
        <f>SUM(K4:K8)</f>
        <v>#N/A</v>
      </c>
      <c r="L9" s="87"/>
      <c r="M9" s="87"/>
      <c r="N9" s="8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6"/>
      <c r="CA9" s="76"/>
      <c r="CB9" s="76"/>
      <c r="CC9" s="76"/>
      <c r="CD9" s="76"/>
      <c r="CE9" s="76"/>
      <c r="CF9" s="76"/>
    </row>
    <row r="10" spans="1:84" s="74" customFormat="1" ht="12.75">
      <c r="A10" s="85"/>
      <c r="B10" s="85"/>
      <c r="C10" s="85"/>
      <c r="D10" s="81">
        <f>COUNTIF($D$4:$D$8,2)</f>
        <v>0</v>
      </c>
      <c r="E10" s="85"/>
      <c r="F10" s="85"/>
      <c r="G10" s="85"/>
      <c r="H10" s="85"/>
      <c r="I10" s="85"/>
      <c r="J10" s="85"/>
      <c r="K10" s="85"/>
      <c r="L10" s="87"/>
      <c r="M10" s="87"/>
      <c r="N10" s="8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6"/>
      <c r="CA10" s="76"/>
      <c r="CB10" s="76"/>
      <c r="CC10" s="76"/>
      <c r="CD10" s="76"/>
      <c r="CE10" s="76"/>
      <c r="CF10" s="76"/>
    </row>
    <row r="11" spans="1:84" s="74" customFormat="1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7"/>
      <c r="M11" s="87"/>
      <c r="N11" s="8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6"/>
      <c r="CB11" s="76"/>
      <c r="CC11" s="76"/>
      <c r="CD11" s="76"/>
      <c r="CE11" s="76"/>
      <c r="CF11" s="76"/>
    </row>
    <row r="12" spans="1:84" s="74" customFormat="1" ht="12.7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7"/>
      <c r="M12" s="87"/>
      <c r="N12" s="8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6"/>
      <c r="CA12" s="76"/>
      <c r="CB12" s="76"/>
      <c r="CC12" s="76"/>
      <c r="CD12" s="76"/>
      <c r="CE12" s="76"/>
      <c r="CF12" s="76"/>
    </row>
    <row r="13" spans="1:84" s="74" customFormat="1" ht="12.75">
      <c r="A13" s="85">
        <v>1</v>
      </c>
      <c r="B13" s="81" t="e">
        <f>RANK(C13,$C$13:$C$17,1)</f>
        <v>#N/A</v>
      </c>
      <c r="C13" s="81" t="e">
        <f>D13+ROW()/1000</f>
        <v>#N/A</v>
      </c>
      <c r="D13" s="81" t="e">
        <f>RANK(J13,$J$13:$J$17)</f>
        <v>#N/A</v>
      </c>
      <c r="E13" s="85" t="str">
        <f>VLOOKUP(A13,Ergebniseingabe!$Z$19:$AU$21,2,0)</f>
        <v>DSC 99 Düsseldorf</v>
      </c>
      <c r="F13" s="85">
        <f>SUMPRODUCT((E13=Ergebniseingabe!$N$26:$AH$31)*(Ergebniseingabe!$BE$26:$BE$31))+SUMPRODUCT((E13=Ergebniseingabe!$AJ$26:$BD$31)*(Ergebniseingabe!$BG$26:$BG$31))</f>
        <v>0</v>
      </c>
      <c r="G13" s="85">
        <f>SUMPRODUCT((E13=Ergebniseingabe!$N$26:$AH$31)*(Ergebniseingabe!$BH$26:$BH$31))+SUMPRODUCT((E13=Ergebniseingabe!$AJ$26:$BD$31)*(Ergebniseingabe!$BE$26:$BE$31))</f>
        <v>0</v>
      </c>
      <c r="H13" s="85">
        <f>(SUMPRODUCT((E13=Ergebniseingabe!$N$26:$AH$31)*((Ergebniseingabe!$BE$26:$BE$31)&gt;(Ergebniseingabe!$BH$26:$BH$31)))+SUMPRODUCT((E13=Ergebniseingabe!$AJ$26:$BD$31)*((Ergebniseingabe!$BH$26:$BH$31)&gt;(Ergebniseingabe!$BE$26:$BE$31))))*3+SUMPRODUCT(((E13=Ergebniseingabe!$N$26:$AH$31)+(E13=Ergebniseingabe!$AJ$26:$BD$31))*((Ergebniseingabe!$BH$26:$BH$31)=(Ergebniseingabe!$BE$26:$BE$31))*NOT(ISBLANK(Ergebniseingabe!$BE$26:$BE$31)))</f>
        <v>0</v>
      </c>
      <c r="I13" s="86">
        <f>F13-G13</f>
        <v>0</v>
      </c>
      <c r="J13" s="85">
        <f>H13*100000+I13*1000+F13</f>
        <v>0</v>
      </c>
      <c r="K13" s="85">
        <f>SUMPRODUCT((Ergebniseingabe!$N$26:$AH$31=E13)*(Ergebniseingabe!$BE$26:$BE$31&lt;&gt;""))+SUMPRODUCT((Ergebniseingabe!$AJ$26:$BD$31=E13)*(Ergebniseingabe!$BH$26:$BH$31&lt;&gt;""))</f>
        <v>0</v>
      </c>
      <c r="L13" s="85">
        <f>SUMPRODUCT((Ergebniseingabe!$N$26:$AH$31=E13)*(Ergebniseingabe!$BE$26:$BE$31&gt;Ergebniseingabe!$BH$26:$BH$31))+SUMPRODUCT((Ergebniseingabe!$AJ$26:$BD$31=E13)*(Ergebniseingabe!$BE$26:$BE$31&lt;Ergebniseingabe!$BH$26:$BH$31))</f>
        <v>0</v>
      </c>
      <c r="M13" s="85">
        <f>SUMPRODUCT((Ergebniseingabe!$N$26:$BD$31=E13)*(Ergebniseingabe!$BE$26:$BE$31=Ergebniseingabe!$BH$26:$BH$31)*(Ergebniseingabe!$BE$26:$BE$31&lt;&gt;"")*(Ergebniseingabe!$BH$26:$BH$31&lt;&gt;""))</f>
        <v>0</v>
      </c>
      <c r="N13" s="85">
        <f>SUMPRODUCT((Ergebniseingabe!$N$26:$AH$31=E13)*(Ergebniseingabe!$BE$26:$BE$31&lt;Ergebniseingabe!$BH$26:$BH$31))+SUMPRODUCT((Ergebniseingabe!$AJ$26:$BD$31=E13)*(Ergebniseingabe!$BE$26:$BE$31&gt;Ergebniseingabe!$BH$26:$BH$31))</f>
        <v>0</v>
      </c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6"/>
      <c r="CA13" s="76"/>
      <c r="CB13" s="76"/>
      <c r="CC13" s="76"/>
      <c r="CD13" s="76"/>
      <c r="CE13" s="76"/>
      <c r="CF13" s="76"/>
    </row>
    <row r="14" spans="1:84" s="74" customFormat="1" ht="12.75">
      <c r="A14" s="85">
        <v>2</v>
      </c>
      <c r="B14" s="81" t="e">
        <f>RANK(C14,$C$13:$C$17,1)</f>
        <v>#N/A</v>
      </c>
      <c r="C14" s="81" t="e">
        <f>D14+ROW()/1000</f>
        <v>#N/A</v>
      </c>
      <c r="D14" s="81" t="e">
        <f>RANK(J14,$J$13:$J$17)</f>
        <v>#N/A</v>
      </c>
      <c r="E14" s="85" t="str">
        <f>VLOOKUP(A14,Ergebniseingabe!$Z$19:$AU$21,2,0)</f>
        <v>VfR Büttgen</v>
      </c>
      <c r="F14" s="85">
        <f>SUMPRODUCT((E14=Ergebniseingabe!$N$26:$AH$31)*(Ergebniseingabe!$BE$26:$BE$31))+SUMPRODUCT((E14=Ergebniseingabe!$AJ$26:$BD$31)*(Ergebniseingabe!$BG$26:$BG$31))</f>
        <v>0</v>
      </c>
      <c r="G14" s="85">
        <f>SUMPRODUCT((E14=Ergebniseingabe!$N$26:$AH$31)*(Ergebniseingabe!$BH$26:$BH$31))+SUMPRODUCT((E14=Ergebniseingabe!$AJ$26:$BD$31)*(Ergebniseingabe!$BE$26:$BE$31))</f>
        <v>0</v>
      </c>
      <c r="H14" s="85">
        <f>(SUMPRODUCT((E14=Ergebniseingabe!$N$26:$AH$31)*((Ergebniseingabe!$BE$26:$BE$31)&gt;(Ergebniseingabe!$BH$26:$BH$31)))+SUMPRODUCT((E14=Ergebniseingabe!$AJ$26:$BD$31)*((Ergebniseingabe!$BH$26:$BH$31)&gt;(Ergebniseingabe!$BE$26:$BE$31))))*3+SUMPRODUCT(((E14=Ergebniseingabe!$N$26:$AH$31)+(E14=Ergebniseingabe!$AJ$26:$BD$31))*((Ergebniseingabe!$BH$26:$BH$31)=(Ergebniseingabe!$BE$26:$BE$31))*NOT(ISBLANK(Ergebniseingabe!$BE$26:$BE$31)))</f>
        <v>0</v>
      </c>
      <c r="I14" s="86">
        <f>F14-G14</f>
        <v>0</v>
      </c>
      <c r="J14" s="85">
        <f>H14*100000+I14*1000+F14</f>
        <v>0</v>
      </c>
      <c r="K14" s="85">
        <f>SUMPRODUCT((Ergebniseingabe!$N$26:$AH$31=E14)*(Ergebniseingabe!$BE$26:$BE$31&lt;&gt;""))+SUMPRODUCT((Ergebniseingabe!$AJ$26:$BD$31=E14)*(Ergebniseingabe!$BH$26:$BH$31&lt;&gt;""))</f>
        <v>0</v>
      </c>
      <c r="L14" s="85">
        <f>SUMPRODUCT((Ergebniseingabe!$N$26:$AH$31=E14)*(Ergebniseingabe!$BE$26:$BE$31&gt;Ergebniseingabe!$BH$26:$BH$31))+SUMPRODUCT((Ergebniseingabe!$AJ$26:$BD$31=E14)*(Ergebniseingabe!$BE$26:$BE$31&lt;Ergebniseingabe!$BH$26:$BH$31))</f>
        <v>0</v>
      </c>
      <c r="M14" s="85">
        <f>SUMPRODUCT((Ergebniseingabe!$N$26:$BD$31=E14)*(Ergebniseingabe!$BE$26:$BE$31=Ergebniseingabe!$BH$26:$BH$31)*(Ergebniseingabe!$BE$26:$BE$31&lt;&gt;"")*(Ergebniseingabe!$BH$26:$BH$31&lt;&gt;""))</f>
        <v>0</v>
      </c>
      <c r="N14" s="85">
        <f>SUMPRODUCT((Ergebniseingabe!$N$26:$AH$31=E14)*(Ergebniseingabe!$BE$26:$BE$31&lt;Ergebniseingabe!$BH$26:$BH$31))+SUMPRODUCT((Ergebniseingabe!$AJ$26:$BD$31=E14)*(Ergebniseingabe!$BE$26:$BE$31&gt;Ergebniseingabe!$BH$26:$BH$31))</f>
        <v>0</v>
      </c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  <c r="CA14" s="76"/>
      <c r="CB14" s="76"/>
      <c r="CC14" s="76"/>
      <c r="CD14" s="76"/>
      <c r="CE14" s="76"/>
      <c r="CF14" s="76"/>
    </row>
    <row r="15" spans="1:84" s="74" customFormat="1" ht="12.75">
      <c r="A15" s="85">
        <v>3</v>
      </c>
      <c r="B15" s="81" t="e">
        <f>RANK(C15,$C$13:$C$17,1)</f>
        <v>#N/A</v>
      </c>
      <c r="C15" s="81" t="e">
        <f>D15+ROW()/1000</f>
        <v>#N/A</v>
      </c>
      <c r="D15" s="81" t="e">
        <f>RANK(J15,$J$13:$J$17)</f>
        <v>#N/A</v>
      </c>
      <c r="E15" s="85" t="str">
        <f>VLOOKUP(A15,Ergebniseingabe!$Z$19:$AU$21,2,0)</f>
        <v>Cronenberger SC</v>
      </c>
      <c r="F15" s="85">
        <f>SUMPRODUCT((E15=Ergebniseingabe!$N$26:$AH$31)*(Ergebniseingabe!$BE$26:$BE$31))+SUMPRODUCT((E15=Ergebniseingabe!$AJ$26:$BD$31)*(Ergebniseingabe!$BG$26:$BG$31))</f>
        <v>0</v>
      </c>
      <c r="G15" s="85">
        <f>SUMPRODUCT((E15=Ergebniseingabe!$N$26:$AH$31)*(Ergebniseingabe!$BH$26:$BH$31))+SUMPRODUCT((E15=Ergebniseingabe!$AJ$26:$BD$31)*(Ergebniseingabe!$BE$26:$BE$31))</f>
        <v>0</v>
      </c>
      <c r="H15" s="85">
        <f>(SUMPRODUCT((E15=Ergebniseingabe!$N$26:$AH$31)*((Ergebniseingabe!$BE$26:$BE$31)&gt;(Ergebniseingabe!$BH$26:$BH$31)))+SUMPRODUCT((E15=Ergebniseingabe!$AJ$26:$BD$31)*((Ergebniseingabe!$BH$26:$BH$31)&gt;(Ergebniseingabe!$BE$26:$BE$31))))*3+SUMPRODUCT(((E15=Ergebniseingabe!$N$26:$AH$31)+(E15=Ergebniseingabe!$AJ$26:$BD$31))*((Ergebniseingabe!$BH$26:$BH$31)=(Ergebniseingabe!$BE$26:$BE$31))*NOT(ISBLANK(Ergebniseingabe!$BE$26:$BE$31)))</f>
        <v>0</v>
      </c>
      <c r="I15" s="86">
        <f>F15-G15</f>
        <v>0</v>
      </c>
      <c r="J15" s="85">
        <f>H15*100000+I15*1000+F15</f>
        <v>0</v>
      </c>
      <c r="K15" s="85">
        <f>SUMPRODUCT((Ergebniseingabe!$N$26:$AH$31=E15)*(Ergebniseingabe!$BE$26:$BE$31&lt;&gt;""))+SUMPRODUCT((Ergebniseingabe!$AJ$26:$BD$31=E15)*(Ergebniseingabe!$BH$26:$BH$31&lt;&gt;""))</f>
        <v>0</v>
      </c>
      <c r="L15" s="85">
        <f>SUMPRODUCT((Ergebniseingabe!$N$26:$AH$31=E15)*(Ergebniseingabe!$BE$26:$BE$31&gt;Ergebniseingabe!$BH$26:$BH$31))+SUMPRODUCT((Ergebniseingabe!$AJ$26:$BD$31=E15)*(Ergebniseingabe!$BE$26:$BE$31&lt;Ergebniseingabe!$BH$26:$BH$31))</f>
        <v>0</v>
      </c>
      <c r="M15" s="85">
        <f>SUMPRODUCT((Ergebniseingabe!$N$26:$BD$31=E15)*(Ergebniseingabe!$BE$26:$BE$31=Ergebniseingabe!$BH$26:$BH$31)*(Ergebniseingabe!$BE$26:$BE$31&lt;&gt;"")*(Ergebniseingabe!$BH$26:$BH$31&lt;&gt;""))</f>
        <v>0</v>
      </c>
      <c r="N15" s="85">
        <f>SUMPRODUCT((Ergebniseingabe!$N$26:$AH$31=E15)*(Ergebniseingabe!$BE$26:$BE$31&lt;Ergebniseingabe!$BH$26:$BH$31))+SUMPRODUCT((Ergebniseingabe!$AJ$26:$BD$31=E15)*(Ergebniseingabe!$BE$26:$BE$31&gt;Ergebniseingabe!$BH$26:$BH$31))</f>
        <v>0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6"/>
      <c r="CA15" s="76"/>
      <c r="CB15" s="76"/>
      <c r="CC15" s="76"/>
      <c r="CD15" s="76"/>
      <c r="CE15" s="76"/>
      <c r="CF15" s="76"/>
    </row>
    <row r="16" spans="1:84" s="74" customFormat="1" ht="12.75">
      <c r="A16" s="85">
        <v>4</v>
      </c>
      <c r="B16" s="81" t="e">
        <f>RANK(C16,$C$13:$C$17,1)</f>
        <v>#N/A</v>
      </c>
      <c r="C16" s="81" t="e">
        <f>D16+ROW()/1000</f>
        <v>#N/A</v>
      </c>
      <c r="D16" s="81" t="e">
        <f>RANK(J16,$J$13:$J$17)</f>
        <v>#N/A</v>
      </c>
      <c r="E16" s="85" t="e">
        <f>VLOOKUP(A16,Ergebniseingabe!$Z$19:$AU$21,2,0)</f>
        <v>#N/A</v>
      </c>
      <c r="F16" s="85" t="e">
        <f>SUMPRODUCT((E16=Ergebniseingabe!$N$26:$AH$31)*(Ergebniseingabe!$BE$26:$BE$31))+SUMPRODUCT((E16=Ergebniseingabe!$AJ$26:$BD$31)*(Ergebniseingabe!$BG$26:$BG$31))</f>
        <v>#N/A</v>
      </c>
      <c r="G16" s="85" t="e">
        <f>SUMPRODUCT((E16=Ergebniseingabe!$N$26:$AH$31)*(Ergebniseingabe!$BH$26:$BH$31))+SUMPRODUCT((E16=Ergebniseingabe!$AJ$26:$BD$31)*(Ergebniseingabe!$BE$26:$BE$31))</f>
        <v>#N/A</v>
      </c>
      <c r="H16" s="85" t="e">
        <f>(SUMPRODUCT((E16=Ergebniseingabe!$N$26:$AH$31)*((Ergebniseingabe!$BE$26:$BE$31)&gt;(Ergebniseingabe!$BH$26:$BH$31)))+SUMPRODUCT((E16=Ergebniseingabe!$AJ$26:$BD$31)*((Ergebniseingabe!$BH$26:$BH$31)&gt;(Ergebniseingabe!$BE$26:$BE$31))))*3+SUMPRODUCT(((E16=Ergebniseingabe!$N$26:$AH$31)+(E16=Ergebniseingabe!$AJ$26:$BD$31))*((Ergebniseingabe!$BH$26:$BH$31)=(Ergebniseingabe!$BE$26:$BE$31))*NOT(ISBLANK(Ergebniseingabe!$BE$26:$BE$31)))</f>
        <v>#N/A</v>
      </c>
      <c r="I16" s="86" t="e">
        <f>F16-G16</f>
        <v>#N/A</v>
      </c>
      <c r="J16" s="85" t="e">
        <f>H16*100000+I16*1000+F16</f>
        <v>#N/A</v>
      </c>
      <c r="K16" s="85" t="e">
        <f>SUMPRODUCT((Ergebniseingabe!$N$26:$AH$31=E16)*(Ergebniseingabe!$BE$26:$BE$31&lt;&gt;""))+SUMPRODUCT((Ergebniseingabe!$AJ$26:$BD$31=E16)*(Ergebniseingabe!$BH$26:$BH$31&lt;&gt;""))</f>
        <v>#N/A</v>
      </c>
      <c r="L16" s="85" t="e">
        <f>SUMPRODUCT((Ergebniseingabe!$N$26:$AH$31=E16)*(Ergebniseingabe!$BE$26:$BE$31&gt;Ergebniseingabe!$BH$26:$BH$31))+SUMPRODUCT((Ergebniseingabe!$AJ$26:$BD$31=E16)*(Ergebniseingabe!$BE$26:$BE$31&lt;Ergebniseingabe!$BH$26:$BH$31))</f>
        <v>#N/A</v>
      </c>
      <c r="M16" s="85" t="e">
        <f>SUMPRODUCT((Ergebniseingabe!$N$26:$BD$31=E16)*(Ergebniseingabe!$BE$26:$BE$31=Ergebniseingabe!$BH$26:$BH$31)*(Ergebniseingabe!$BE$26:$BE$31&lt;&gt;"")*(Ergebniseingabe!$BH$26:$BH$31&lt;&gt;""))</f>
        <v>#N/A</v>
      </c>
      <c r="N16" s="85" t="e">
        <f>SUMPRODUCT((Ergebniseingabe!$N$26:$AH$31=E16)*(Ergebniseingabe!$BE$26:$BE$31&lt;Ergebniseingabe!$BH$26:$BH$31))+SUMPRODUCT((Ergebniseingabe!$AJ$26:$BD$31=E16)*(Ergebniseingabe!$BE$26:$BE$31&gt;Ergebniseingabe!$BH$26:$BH$31))</f>
        <v>#N/A</v>
      </c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6"/>
      <c r="CA16" s="76"/>
      <c r="CB16" s="76"/>
      <c r="CC16" s="76"/>
      <c r="CD16" s="76"/>
      <c r="CE16" s="76"/>
      <c r="CF16" s="76"/>
    </row>
    <row r="17" spans="1:84" s="74" customFormat="1" ht="12.75">
      <c r="A17" s="85">
        <v>5</v>
      </c>
      <c r="B17" s="81" t="e">
        <f>RANK(C17,$C$13:$C$17,1)</f>
        <v>#N/A</v>
      </c>
      <c r="C17" s="81" t="e">
        <f>D17+ROW()/1000</f>
        <v>#N/A</v>
      </c>
      <c r="D17" s="81" t="e">
        <f>RANK(J17,$J$13:$J$17)</f>
        <v>#N/A</v>
      </c>
      <c r="E17" s="85" t="e">
        <f>VLOOKUP(A17,Ergebniseingabe!$Z$19:$AU$21,2,0)</f>
        <v>#N/A</v>
      </c>
      <c r="F17" s="85" t="e">
        <f>SUMPRODUCT((E17=Ergebniseingabe!$N$26:$AH$31)*(Ergebniseingabe!$BE$26:$BE$31))+SUMPRODUCT((E17=Ergebniseingabe!$AJ$26:$BD$31)*(Ergebniseingabe!$BG$26:$BG$31))</f>
        <v>#N/A</v>
      </c>
      <c r="G17" s="85" t="e">
        <f>SUMPRODUCT((E17=Ergebniseingabe!$N$26:$AH$31)*(Ergebniseingabe!$BH$26:$BH$31))+SUMPRODUCT((E17=Ergebniseingabe!$AJ$26:$BD$31)*(Ergebniseingabe!$BE$26:$BE$31))</f>
        <v>#N/A</v>
      </c>
      <c r="H17" s="85" t="e">
        <f>(SUMPRODUCT((E17=Ergebniseingabe!$N$26:$AH$31)*((Ergebniseingabe!$BE$26:$BE$31)&gt;(Ergebniseingabe!$BH$26:$BH$31)))+SUMPRODUCT((E17=Ergebniseingabe!$AJ$26:$BD$31)*((Ergebniseingabe!$BH$26:$BH$31)&gt;(Ergebniseingabe!$BE$26:$BE$31))))*3+SUMPRODUCT(((E17=Ergebniseingabe!$N$26:$AH$31)+(E17=Ergebniseingabe!$AJ$26:$BD$31))*((Ergebniseingabe!$BH$26:$BH$31)=(Ergebniseingabe!$BE$26:$BE$31))*NOT(ISBLANK(Ergebniseingabe!$BE$26:$BE$31)))</f>
        <v>#N/A</v>
      </c>
      <c r="I17" s="86" t="e">
        <f>F17-G17</f>
        <v>#N/A</v>
      </c>
      <c r="J17" s="85" t="e">
        <f>H17*100000+I17*1000+F17</f>
        <v>#N/A</v>
      </c>
      <c r="K17" s="85" t="e">
        <f>SUMPRODUCT((Ergebniseingabe!$N$26:$AH$31=E17)*(Ergebniseingabe!$BE$26:$BE$31&lt;&gt;""))+SUMPRODUCT((Ergebniseingabe!$AJ$26:$BD$31=E17)*(Ergebniseingabe!$BH$26:$BH$31&lt;&gt;""))</f>
        <v>#N/A</v>
      </c>
      <c r="L17" s="85" t="e">
        <f>SUMPRODUCT((Ergebniseingabe!$N$26:$AH$31=E17)*(Ergebniseingabe!$BE$26:$BE$31&gt;Ergebniseingabe!$BH$26:$BH$31))+SUMPRODUCT((Ergebniseingabe!$AJ$26:$BD$31=E17)*(Ergebniseingabe!$BE$26:$BE$31&lt;Ergebniseingabe!$BH$26:$BH$31))</f>
        <v>#N/A</v>
      </c>
      <c r="M17" s="85" t="e">
        <f>SUMPRODUCT((Ergebniseingabe!$N$26:$BD$31=E17)*(Ergebniseingabe!$BE$26:$BE$31=Ergebniseingabe!$BH$26:$BH$31)*(Ergebniseingabe!$BE$26:$BE$31&lt;&gt;"")*(Ergebniseingabe!$BH$26:$BH$31&lt;&gt;""))</f>
        <v>#N/A</v>
      </c>
      <c r="N17" s="85" t="e">
        <f>SUMPRODUCT((Ergebniseingabe!$N$26:$AH$31=E17)*(Ergebniseingabe!$BE$26:$BE$31&lt;Ergebniseingabe!$BH$26:$BH$31))+SUMPRODUCT((Ergebniseingabe!$AJ$26:$BD$31=E17)*(Ergebniseingabe!$BE$26:$BE$31&gt;Ergebniseingabe!$BH$26:$BH$31))</f>
        <v>#N/A</v>
      </c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6"/>
      <c r="CA17" s="76"/>
      <c r="CB17" s="76"/>
      <c r="CC17" s="76"/>
      <c r="CD17" s="76"/>
      <c r="CE17" s="76"/>
      <c r="CF17" s="76"/>
    </row>
    <row r="18" spans="1:84" s="74" customFormat="1" ht="12.75">
      <c r="A18" s="85">
        <f>COUNT((A13:A17))*(COUNT(A13:A17)-1)</f>
        <v>20</v>
      </c>
      <c r="B18" s="85"/>
      <c r="C18" s="85"/>
      <c r="D18" s="81">
        <f>COUNTIF($D$13:$D$17,1)</f>
        <v>0</v>
      </c>
      <c r="E18" s="85"/>
      <c r="F18" s="85"/>
      <c r="G18" s="85"/>
      <c r="H18" s="85"/>
      <c r="I18" s="85"/>
      <c r="J18" s="85"/>
      <c r="K18" s="81" t="e">
        <f>SUM(K13:K17)</f>
        <v>#N/A</v>
      </c>
      <c r="L18" s="81"/>
      <c r="M18" s="81"/>
      <c r="N18" s="8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6"/>
      <c r="CA18" s="76"/>
      <c r="CB18" s="76"/>
      <c r="CC18" s="76"/>
      <c r="CD18" s="76"/>
      <c r="CE18" s="76"/>
      <c r="CF18" s="76"/>
    </row>
    <row r="19" spans="1:84" s="74" customFormat="1" ht="12.75">
      <c r="A19" s="81"/>
      <c r="B19" s="81"/>
      <c r="C19" s="81"/>
      <c r="D19" s="81">
        <f>COUNTIF($D$13:$D$17,2)</f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8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6"/>
      <c r="CA19" s="76"/>
      <c r="CB19" s="76"/>
      <c r="CC19" s="76"/>
      <c r="CD19" s="76"/>
      <c r="CE19" s="76"/>
      <c r="CF19" s="76"/>
    </row>
    <row r="20" spans="61:84" s="74" customFormat="1" ht="12.75"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6"/>
      <c r="CA20" s="76"/>
      <c r="CB20" s="76"/>
      <c r="CC20" s="76"/>
      <c r="CD20" s="76"/>
      <c r="CE20" s="76"/>
      <c r="CF20" s="76"/>
    </row>
    <row r="21" spans="3:84" s="74" customFormat="1" ht="12.75">
      <c r="C21" s="74" t="str">
        <f aca="true" t="shared" si="0" ref="C21:C60">D21&amp;E21</f>
        <v>TSV MeerbuschSC Velbert</v>
      </c>
      <c r="D21" s="74" t="str">
        <f>E4</f>
        <v>TSV Meerbusch</v>
      </c>
      <c r="E21" s="74" t="str">
        <f>E5</f>
        <v>SC Velbert</v>
      </c>
      <c r="F21" s="74">
        <f>IF(SUMPRODUCT((Ergebniseingabe!$N$26:$N$31=D21)*(Ergebniseingabe!$AJ$26:$AJ$31=E21)*(ISNUMBER(Ergebniseingabe!$BH$26:$BH$31)))=1,SUMPRODUCT((Ergebniseingabe!$N$26:$N$31=D21)*(Ergebniseingabe!$AJ$26:$AJ$31=E21)*(Ergebniseingabe!$BE$26:$BE$31))&amp;":"&amp;SUMPRODUCT((Ergebniseingabe!$N$26:$N$31=D21)*(Ergebniseingabe!$AJ$26:$AJ$31=E21)*(Ergebniseingabe!$BH$26:$BH$31)),"")</f>
      </c>
      <c r="G21" s="74">
        <f>IF(SUMPRODUCT((Ergebniseingabe!$AJ$26:$AJ$31=D21)*(Ergebniseingabe!$N$26:$N$31=E21)*(ISNUMBER(Ergebniseingabe!$BH$26:$BH$31)))=1,SUMPRODUCT((Ergebniseingabe!$AJ$26:$AJ$31=D21)*(Ergebniseingabe!$N$26:$N$31=E21)*(Ergebniseingabe!$BH$26:$BH$31))&amp;":"&amp;SUMPRODUCT((Ergebniseingabe!$AJ$26:$AJ$31=D21)*(Ergebniseingabe!$N$26:$N$31=E21)*(Ergebniseingabe!$BE$26:$BE$31)),"")</f>
      </c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6"/>
      <c r="CA21" s="76"/>
      <c r="CB21" s="76"/>
      <c r="CC21" s="76"/>
      <c r="CD21" s="76"/>
      <c r="CE21" s="76"/>
      <c r="CF21" s="76"/>
    </row>
    <row r="22" spans="3:84" s="74" customFormat="1" ht="12.75">
      <c r="C22" s="74" t="str">
        <f t="shared" si="0"/>
        <v>TSV MeerbuschSV Rosellen</v>
      </c>
      <c r="D22" s="74" t="str">
        <f>E4</f>
        <v>TSV Meerbusch</v>
      </c>
      <c r="E22" s="74" t="str">
        <f>E6</f>
        <v>SV Rosellen</v>
      </c>
      <c r="F22" s="74">
        <f>IF(SUMPRODUCT((Ergebniseingabe!$N$26:$N$31=D22)*(Ergebniseingabe!$AJ$26:$AJ$31=E22)*(ISNUMBER(Ergebniseingabe!$BH$26:$BH$31)))=1,SUMPRODUCT((Ergebniseingabe!$N$26:$N$31=D22)*(Ergebniseingabe!$AJ$26:$AJ$31=E22)*(Ergebniseingabe!$BE$26:$BE$31))&amp;":"&amp;SUMPRODUCT((Ergebniseingabe!$N$26:$N$31=D22)*(Ergebniseingabe!$AJ$26:$AJ$31=E22)*(Ergebniseingabe!$BH$26:$BH$31)),"")</f>
      </c>
      <c r="G22" s="74">
        <f>IF(SUMPRODUCT((Ergebniseingabe!$AJ$26:$AJ$31=D22)*(Ergebniseingabe!$N$26:$N$31=E22)*(ISNUMBER(Ergebniseingabe!$BH$26:$BH$31)))=1,SUMPRODUCT((Ergebniseingabe!$AJ$26:$AJ$31=D22)*(Ergebniseingabe!$N$26:$N$31=E22)*(Ergebniseingabe!$BH$26:$BH$31))&amp;":"&amp;SUMPRODUCT((Ergebniseingabe!$AJ$26:$AJ$31=D22)*(Ergebniseingabe!$N$26:$N$31=E22)*(Ergebniseingabe!$BE$26:$BE$31)),"")</f>
      </c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6"/>
      <c r="CA22" s="76"/>
      <c r="CB22" s="76"/>
      <c r="CC22" s="76"/>
      <c r="CD22" s="76"/>
      <c r="CE22" s="76"/>
      <c r="CF22" s="76"/>
    </row>
    <row r="23" spans="3:84" s="74" customFormat="1" ht="12.75">
      <c r="C23" s="74" t="e">
        <f t="shared" si="0"/>
        <v>#N/A</v>
      </c>
      <c r="D23" s="74" t="str">
        <f>E4</f>
        <v>TSV Meerbusch</v>
      </c>
      <c r="E23" s="74" t="e">
        <f>E7</f>
        <v>#N/A</v>
      </c>
      <c r="F23" s="74" t="e">
        <f>IF(SUMPRODUCT((Ergebniseingabe!$N$26:$N$31=D23)*(Ergebniseingabe!$AJ$26:$AJ$31=E23)*(ISNUMBER(Ergebniseingabe!$BH$26:$BH$31)))=1,SUMPRODUCT((Ergebniseingabe!$N$26:$N$31=D23)*(Ergebniseingabe!$AJ$26:$AJ$31=E23)*(Ergebniseingabe!$BE$26:$BE$31))&amp;":"&amp;SUMPRODUCT((Ergebniseingabe!$N$26:$N$31=D23)*(Ergebniseingabe!$AJ$26:$AJ$31=E23)*(Ergebniseingabe!$BH$26:$BH$31)),"")</f>
        <v>#N/A</v>
      </c>
      <c r="G23" s="74" t="e">
        <f>IF(SUMPRODUCT((Ergebniseingabe!$AJ$26:$AJ$31=D23)*(Ergebniseingabe!$N$26:$N$31=E23)*(ISNUMBER(Ergebniseingabe!$BH$26:$BH$31)))=1,SUMPRODUCT((Ergebniseingabe!$AJ$26:$AJ$31=D23)*(Ergebniseingabe!$N$26:$N$31=E23)*(Ergebniseingabe!$BH$26:$BH$31))&amp;":"&amp;SUMPRODUCT((Ergebniseingabe!$AJ$26:$AJ$31=D23)*(Ergebniseingabe!$N$26:$N$31=E23)*(Ergebniseingabe!$BE$26:$BE$31)),"")</f>
        <v>#N/A</v>
      </c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6"/>
      <c r="CA23" s="76"/>
      <c r="CB23" s="76"/>
      <c r="CC23" s="76"/>
      <c r="CD23" s="76"/>
      <c r="CE23" s="76"/>
      <c r="CF23" s="76"/>
    </row>
    <row r="24" spans="3:84" s="74" customFormat="1" ht="12.75">
      <c r="C24" s="74" t="e">
        <f t="shared" si="0"/>
        <v>#N/A</v>
      </c>
      <c r="D24" s="74" t="str">
        <f>E4</f>
        <v>TSV Meerbusch</v>
      </c>
      <c r="E24" s="74" t="e">
        <f>E8</f>
        <v>#N/A</v>
      </c>
      <c r="F24" s="74" t="e">
        <f>IF(SUMPRODUCT((Ergebniseingabe!$N$26:$N$31=D24)*(Ergebniseingabe!$AJ$26:$AJ$31=E24)*(ISNUMBER(Ergebniseingabe!$BH$26:$BH$31)))=1,SUMPRODUCT((Ergebniseingabe!$N$26:$N$31=D24)*(Ergebniseingabe!$AJ$26:$AJ$31=E24)*(Ergebniseingabe!$BE$26:$BE$31))&amp;":"&amp;SUMPRODUCT((Ergebniseingabe!$N$26:$N$31=D24)*(Ergebniseingabe!$AJ$26:$AJ$31=E24)*(Ergebniseingabe!$BH$26:$BH$31)),"")</f>
        <v>#N/A</v>
      </c>
      <c r="G24" s="74" t="e">
        <f>IF(SUMPRODUCT((Ergebniseingabe!$AJ$26:$AJ$31=D24)*(Ergebniseingabe!$N$26:$N$31=E24)*(ISNUMBER(Ergebniseingabe!$BH$26:$BH$31)))=1,SUMPRODUCT((Ergebniseingabe!$AJ$26:$AJ$31=D24)*(Ergebniseingabe!$N$26:$N$31=E24)*(Ergebniseingabe!$BH$26:$BH$31))&amp;":"&amp;SUMPRODUCT((Ergebniseingabe!$AJ$26:$AJ$31=D24)*(Ergebniseingabe!$N$26:$N$31=E24)*(Ergebniseingabe!$BE$26:$BE$31)),"")</f>
        <v>#N/A</v>
      </c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6"/>
      <c r="CA24" s="76"/>
      <c r="CB24" s="76"/>
      <c r="CC24" s="76"/>
      <c r="CD24" s="76"/>
      <c r="CE24" s="76"/>
      <c r="CF24" s="76"/>
    </row>
    <row r="25" spans="3:83" s="74" customFormat="1" ht="12.75">
      <c r="C25" s="74" t="str">
        <f t="shared" si="0"/>
        <v>SC VelbertSV Rosellen</v>
      </c>
      <c r="D25" s="74" t="str">
        <f>E5</f>
        <v>SC Velbert</v>
      </c>
      <c r="E25" s="74" t="str">
        <f>E6</f>
        <v>SV Rosellen</v>
      </c>
      <c r="F25" s="74">
        <f>IF(SUMPRODUCT((Ergebniseingabe!$N$26:$N$31=D25)*(Ergebniseingabe!$AJ$26:$AJ$31=E25)*(ISNUMBER(Ergebniseingabe!$BH$26:$BH$31)))=1,SUMPRODUCT((Ergebniseingabe!$N$26:$N$31=D25)*(Ergebniseingabe!$AJ$26:$AJ$31=E25)*(Ergebniseingabe!$BE$26:$BE$31))&amp;":"&amp;SUMPRODUCT((Ergebniseingabe!$N$26:$N$31=D25)*(Ergebniseingabe!$AJ$26:$AJ$31=E25)*(Ergebniseingabe!$BH$26:$BH$31)),"")</f>
      </c>
      <c r="G25" s="74">
        <f>IF(SUMPRODUCT((Ergebniseingabe!$AJ$26:$AJ$31=D25)*(Ergebniseingabe!$N$26:$N$31=E25)*(ISNUMBER(Ergebniseingabe!$BH$26:$BH$31)))=1,SUMPRODUCT((Ergebniseingabe!$AJ$26:$AJ$31=D25)*(Ergebniseingabe!$N$26:$N$31=E25)*(Ergebniseingabe!$BH$26:$BH$31))&amp;":"&amp;SUMPRODUCT((Ergebniseingabe!$AJ$26:$AJ$31=D25)*(Ergebniseingabe!$N$26:$N$31=E25)*(Ergebniseingabe!$BE$26:$BE$31)),"")</f>
      </c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6"/>
      <c r="BZ25" s="76"/>
      <c r="CA25" s="76"/>
      <c r="CB25" s="76"/>
      <c r="CC25" s="76"/>
      <c r="CD25" s="76"/>
      <c r="CE25" s="76"/>
    </row>
    <row r="26" spans="3:83" s="74" customFormat="1" ht="12.75">
      <c r="C26" s="74" t="e">
        <f t="shared" si="0"/>
        <v>#N/A</v>
      </c>
      <c r="D26" s="74" t="str">
        <f>E5</f>
        <v>SC Velbert</v>
      </c>
      <c r="E26" s="74" t="e">
        <f>E7</f>
        <v>#N/A</v>
      </c>
      <c r="F26" s="74" t="e">
        <f>IF(SUMPRODUCT((Ergebniseingabe!$N$26:$N$31=D26)*(Ergebniseingabe!$AJ$26:$AJ$31=E26)*(ISNUMBER(Ergebniseingabe!$BH$26:$BH$31)))=1,SUMPRODUCT((Ergebniseingabe!$N$26:$N$31=D26)*(Ergebniseingabe!$AJ$26:$AJ$31=E26)*(Ergebniseingabe!$BE$26:$BE$31))&amp;":"&amp;SUMPRODUCT((Ergebniseingabe!$N$26:$N$31=D26)*(Ergebniseingabe!$AJ$26:$AJ$31=E26)*(Ergebniseingabe!$BH$26:$BH$31)),"")</f>
        <v>#N/A</v>
      </c>
      <c r="G26" s="74" t="e">
        <f>IF(SUMPRODUCT((Ergebniseingabe!$AJ$26:$AJ$31=D26)*(Ergebniseingabe!$N$26:$N$31=E26)*(ISNUMBER(Ergebniseingabe!$BH$26:$BH$31)))=1,SUMPRODUCT((Ergebniseingabe!$AJ$26:$AJ$31=D26)*(Ergebniseingabe!$N$26:$N$31=E26)*(Ergebniseingabe!$BH$26:$BH$31))&amp;":"&amp;SUMPRODUCT((Ergebniseingabe!$AJ$26:$AJ$31=D26)*(Ergebniseingabe!$N$26:$N$31=E26)*(Ergebniseingabe!$BE$26:$BE$31)),"")</f>
        <v>#N/A</v>
      </c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6"/>
      <c r="BZ26" s="76"/>
      <c r="CA26" s="76"/>
      <c r="CB26" s="76"/>
      <c r="CC26" s="76"/>
      <c r="CD26" s="76"/>
      <c r="CE26" s="76"/>
    </row>
    <row r="27" spans="3:83" s="74" customFormat="1" ht="12.75">
      <c r="C27" s="74" t="e">
        <f t="shared" si="0"/>
        <v>#N/A</v>
      </c>
      <c r="D27" s="74" t="str">
        <f>E5</f>
        <v>SC Velbert</v>
      </c>
      <c r="E27" s="74" t="e">
        <f>E8</f>
        <v>#N/A</v>
      </c>
      <c r="F27" s="74" t="e">
        <f>IF(SUMPRODUCT((Ergebniseingabe!$N$26:$N$31=D27)*(Ergebniseingabe!$AJ$26:$AJ$31=E27)*(ISNUMBER(Ergebniseingabe!$BH$26:$BH$31)))=1,SUMPRODUCT((Ergebniseingabe!$N$26:$N$31=D27)*(Ergebniseingabe!$AJ$26:$AJ$31=E27)*(Ergebniseingabe!$BE$26:$BE$31))&amp;":"&amp;SUMPRODUCT((Ergebniseingabe!$N$26:$N$31=D27)*(Ergebniseingabe!$AJ$26:$AJ$31=E27)*(Ergebniseingabe!$BH$26:$BH$31)),"")</f>
        <v>#N/A</v>
      </c>
      <c r="G27" s="74" t="e">
        <f>IF(SUMPRODUCT((Ergebniseingabe!$AJ$26:$AJ$31=D27)*(Ergebniseingabe!$N$26:$N$31=E27)*(ISNUMBER(Ergebniseingabe!$BH$26:$BH$31)))=1,SUMPRODUCT((Ergebniseingabe!$AJ$26:$AJ$31=D27)*(Ergebniseingabe!$N$26:$N$31=E27)*(Ergebniseingabe!$BH$26:$BH$31))&amp;":"&amp;SUMPRODUCT((Ergebniseingabe!$AJ$26:$AJ$31=D27)*(Ergebniseingabe!$N$26:$N$31=E27)*(Ergebniseingabe!$BE$26:$BE$31)),"")</f>
        <v>#N/A</v>
      </c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6"/>
      <c r="BZ27" s="76"/>
      <c r="CA27" s="76"/>
      <c r="CB27" s="76"/>
      <c r="CC27" s="76"/>
      <c r="CD27" s="76"/>
      <c r="CE27" s="76"/>
    </row>
    <row r="28" spans="3:83" s="74" customFormat="1" ht="12.75">
      <c r="C28" s="74" t="e">
        <f t="shared" si="0"/>
        <v>#N/A</v>
      </c>
      <c r="D28" s="74" t="str">
        <f>E6</f>
        <v>SV Rosellen</v>
      </c>
      <c r="E28" s="74" t="e">
        <f>E7</f>
        <v>#N/A</v>
      </c>
      <c r="F28" s="74" t="e">
        <f>IF(SUMPRODUCT((Ergebniseingabe!$N$26:$N$31=D28)*(Ergebniseingabe!$AJ$26:$AJ$31=E28)*(ISNUMBER(Ergebniseingabe!$BH$26:$BH$31)))=1,SUMPRODUCT((Ergebniseingabe!$N$26:$N$31=D28)*(Ergebniseingabe!$AJ$26:$AJ$31=E28)*(Ergebniseingabe!$BE$26:$BE$31))&amp;":"&amp;SUMPRODUCT((Ergebniseingabe!$N$26:$N$31=D28)*(Ergebniseingabe!$AJ$26:$AJ$31=E28)*(Ergebniseingabe!$BH$26:$BH$31)),"")</f>
        <v>#N/A</v>
      </c>
      <c r="G28" s="74" t="e">
        <f>IF(SUMPRODUCT((Ergebniseingabe!$AJ$26:$AJ$31=D28)*(Ergebniseingabe!$N$26:$N$31=E28)*(ISNUMBER(Ergebniseingabe!$BH$26:$BH$31)))=1,SUMPRODUCT((Ergebniseingabe!$AJ$26:$AJ$31=D28)*(Ergebniseingabe!$N$26:$N$31=E28)*(Ergebniseingabe!$BH$26:$BH$31))&amp;":"&amp;SUMPRODUCT((Ergebniseingabe!$AJ$26:$AJ$31=D28)*(Ergebniseingabe!$N$26:$N$31=E28)*(Ergebniseingabe!$BE$26:$BE$31)),"")</f>
        <v>#N/A</v>
      </c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6"/>
      <c r="BZ28" s="76"/>
      <c r="CA28" s="76"/>
      <c r="CB28" s="76"/>
      <c r="CC28" s="76"/>
      <c r="CD28" s="76"/>
      <c r="CE28" s="76"/>
    </row>
    <row r="29" spans="3:83" s="74" customFormat="1" ht="12.75">
      <c r="C29" s="74" t="e">
        <f t="shared" si="0"/>
        <v>#N/A</v>
      </c>
      <c r="D29" s="74" t="str">
        <f>E6</f>
        <v>SV Rosellen</v>
      </c>
      <c r="E29" s="74" t="e">
        <f>E8</f>
        <v>#N/A</v>
      </c>
      <c r="F29" s="74" t="e">
        <f>IF(SUMPRODUCT((Ergebniseingabe!$N$26:$N$31=D29)*(Ergebniseingabe!$AJ$26:$AJ$31=E29)*(ISNUMBER(Ergebniseingabe!$BH$26:$BH$31)))=1,SUMPRODUCT((Ergebniseingabe!$N$26:$N$31=D29)*(Ergebniseingabe!$AJ$26:$AJ$31=E29)*(Ergebniseingabe!$BE$26:$BE$31))&amp;":"&amp;SUMPRODUCT((Ergebniseingabe!$N$26:$N$31=D29)*(Ergebniseingabe!$AJ$26:$AJ$31=E29)*(Ergebniseingabe!$BH$26:$BH$31)),"")</f>
        <v>#N/A</v>
      </c>
      <c r="G29" s="74" t="e">
        <f>IF(SUMPRODUCT((Ergebniseingabe!$AJ$26:$AJ$31=D29)*(Ergebniseingabe!$N$26:$N$31=E29)*(ISNUMBER(Ergebniseingabe!$BH$26:$BH$31)))=1,SUMPRODUCT((Ergebniseingabe!$AJ$26:$AJ$31=D29)*(Ergebniseingabe!$N$26:$N$31=E29)*(Ergebniseingabe!$BH$26:$BH$31))&amp;":"&amp;SUMPRODUCT((Ergebniseingabe!$AJ$26:$AJ$31=D29)*(Ergebniseingabe!$N$26:$N$31=E29)*(Ergebniseingabe!$BE$26:$BE$31)),"")</f>
        <v>#N/A</v>
      </c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6"/>
      <c r="BZ29" s="76"/>
      <c r="CA29" s="76"/>
      <c r="CB29" s="76"/>
      <c r="CC29" s="76"/>
      <c r="CD29" s="76"/>
      <c r="CE29" s="76"/>
    </row>
    <row r="30" spans="3:83" s="74" customFormat="1" ht="12.75">
      <c r="C30" s="74" t="e">
        <f t="shared" si="0"/>
        <v>#N/A</v>
      </c>
      <c r="D30" s="74" t="e">
        <f>E7</f>
        <v>#N/A</v>
      </c>
      <c r="E30" s="74" t="e">
        <f>E8</f>
        <v>#N/A</v>
      </c>
      <c r="F30" s="74" t="e">
        <f>IF(SUMPRODUCT((Ergebniseingabe!$N$26:$N$31=D30)*(Ergebniseingabe!$AJ$26:$AJ$31=E30)*(ISNUMBER(Ergebniseingabe!$BH$26:$BH$31)))=1,SUMPRODUCT((Ergebniseingabe!$N$26:$N$31=D30)*(Ergebniseingabe!$AJ$26:$AJ$31=E30)*(Ergebniseingabe!$BE$26:$BE$31))&amp;":"&amp;SUMPRODUCT((Ergebniseingabe!$N$26:$N$31=D30)*(Ergebniseingabe!$AJ$26:$AJ$31=E30)*(Ergebniseingabe!$BH$26:$BH$31)),"")</f>
        <v>#N/A</v>
      </c>
      <c r="G30" s="74" t="e">
        <f>IF(SUMPRODUCT((Ergebniseingabe!$AJ$26:$AJ$31=D30)*(Ergebniseingabe!$N$26:$N$31=E30)*(ISNUMBER(Ergebniseingabe!$BH$26:$BH$31)))=1,SUMPRODUCT((Ergebniseingabe!$AJ$26:$AJ$31=D30)*(Ergebniseingabe!$N$26:$N$31=E30)*(Ergebniseingabe!$BH$26:$BH$31))&amp;":"&amp;SUMPRODUCT((Ergebniseingabe!$AJ$26:$AJ$31=D30)*(Ergebniseingabe!$N$26:$N$31=E30)*(Ergebniseingabe!$BE$26:$BE$31)),"")</f>
        <v>#N/A</v>
      </c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6"/>
      <c r="BZ30" s="76"/>
      <c r="CA30" s="76"/>
      <c r="CB30" s="76"/>
      <c r="CC30" s="76"/>
      <c r="CD30" s="76"/>
      <c r="CE30" s="76"/>
    </row>
    <row r="31" spans="3:83" s="74" customFormat="1" ht="12.75">
      <c r="C31" s="74" t="str">
        <f t="shared" si="0"/>
        <v>SC VelbertTSV Meerbusch</v>
      </c>
      <c r="D31" s="74" t="str">
        <f aca="true" t="shared" si="1" ref="D31:D40">E21</f>
        <v>SC Velbert</v>
      </c>
      <c r="E31" s="74" t="str">
        <f aca="true" t="shared" si="2" ref="E31:E40">D21</f>
        <v>TSV Meerbusch</v>
      </c>
      <c r="F31" s="74">
        <f>IF(SUMPRODUCT((Ergebniseingabe!$N$26:$N$31=D31)*(Ergebniseingabe!$AJ$26:$AJ$31=E31)*(ISNUMBER(Ergebniseingabe!$BH$26:$BH$31)))=1,SUMPRODUCT((Ergebniseingabe!$N$26:$N$31=D31)*(Ergebniseingabe!$AJ$26:$AJ$31=E31)*(Ergebniseingabe!$BE$26:$BE$31))&amp;":"&amp;SUMPRODUCT((Ergebniseingabe!$N$26:$N$31=D31)*(Ergebniseingabe!$AJ$26:$AJ$31=E31)*(Ergebniseingabe!$BH$26:$BH$31)),"")</f>
      </c>
      <c r="G31" s="74">
        <f>IF(SUMPRODUCT((Ergebniseingabe!$AJ$26:$AJ$31=D31)*(Ergebniseingabe!$N$26:$N$31=E31)*(ISNUMBER(Ergebniseingabe!$BH$26:$BH$31)))=1,SUMPRODUCT((Ergebniseingabe!$AJ$26:$AJ$31=D31)*(Ergebniseingabe!$N$26:$N$31=E31)*(Ergebniseingabe!$BH$26:$BH$31))&amp;":"&amp;SUMPRODUCT((Ergebniseingabe!$AJ$26:$AJ$31=D31)*(Ergebniseingabe!$N$26:$N$31=E31)*(Ergebniseingabe!$BE$26:$BE$31)),"")</f>
      </c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6"/>
      <c r="BZ31" s="76"/>
      <c r="CA31" s="76"/>
      <c r="CB31" s="76"/>
      <c r="CC31" s="76"/>
      <c r="CD31" s="76"/>
      <c r="CE31" s="76"/>
    </row>
    <row r="32" spans="3:83" s="74" customFormat="1" ht="12.75">
      <c r="C32" s="74" t="str">
        <f t="shared" si="0"/>
        <v>SV RosellenTSV Meerbusch</v>
      </c>
      <c r="D32" s="74" t="str">
        <f t="shared" si="1"/>
        <v>SV Rosellen</v>
      </c>
      <c r="E32" s="74" t="str">
        <f t="shared" si="2"/>
        <v>TSV Meerbusch</v>
      </c>
      <c r="F32" s="74">
        <f>IF(SUMPRODUCT((Ergebniseingabe!$N$26:$N$31=D32)*(Ergebniseingabe!$AJ$26:$AJ$31=E32)*(ISNUMBER(Ergebniseingabe!$BH$26:$BH$31)))=1,SUMPRODUCT((Ergebniseingabe!$N$26:$N$31=D32)*(Ergebniseingabe!$AJ$26:$AJ$31=E32)*(Ergebniseingabe!$BE$26:$BE$31))&amp;":"&amp;SUMPRODUCT((Ergebniseingabe!$N$26:$N$31=D32)*(Ergebniseingabe!$AJ$26:$AJ$31=E32)*(Ergebniseingabe!$BH$26:$BH$31)),"")</f>
      </c>
      <c r="G32" s="74">
        <f>IF(SUMPRODUCT((Ergebniseingabe!$AJ$26:$AJ$31=D32)*(Ergebniseingabe!$N$26:$N$31=E32)*(ISNUMBER(Ergebniseingabe!$BH$26:$BH$31)))=1,SUMPRODUCT((Ergebniseingabe!$AJ$26:$AJ$31=D32)*(Ergebniseingabe!$N$26:$N$31=E32)*(Ergebniseingabe!$BH$26:$BH$31))&amp;":"&amp;SUMPRODUCT((Ergebniseingabe!$AJ$26:$AJ$31=D32)*(Ergebniseingabe!$N$26:$N$31=E32)*(Ergebniseingabe!$BE$26:$BE$31)),"")</f>
      </c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6"/>
      <c r="BZ32" s="76"/>
      <c r="CA32" s="76"/>
      <c r="CB32" s="76"/>
      <c r="CC32" s="76"/>
      <c r="CD32" s="76"/>
      <c r="CE32" s="76"/>
    </row>
    <row r="33" spans="3:83" s="74" customFormat="1" ht="12.75">
      <c r="C33" s="74" t="e">
        <f t="shared" si="0"/>
        <v>#N/A</v>
      </c>
      <c r="D33" s="74" t="e">
        <f t="shared" si="1"/>
        <v>#N/A</v>
      </c>
      <c r="E33" s="74" t="str">
        <f t="shared" si="2"/>
        <v>TSV Meerbusch</v>
      </c>
      <c r="F33" s="74" t="e">
        <f>IF(SUMPRODUCT((Ergebniseingabe!$N$26:$N$31=D33)*(Ergebniseingabe!$AJ$26:$AJ$31=E33)*(ISNUMBER(Ergebniseingabe!$BH$26:$BH$31)))=1,SUMPRODUCT((Ergebniseingabe!$N$26:$N$31=D33)*(Ergebniseingabe!$AJ$26:$AJ$31=E33)*(Ergebniseingabe!$BE$26:$BE$31))&amp;":"&amp;SUMPRODUCT((Ergebniseingabe!$N$26:$N$31=D33)*(Ergebniseingabe!$AJ$26:$AJ$31=E33)*(Ergebniseingabe!$BH$26:$BH$31)),"")</f>
        <v>#N/A</v>
      </c>
      <c r="G33" s="74" t="e">
        <f>IF(SUMPRODUCT((Ergebniseingabe!$AJ$26:$AJ$31=D33)*(Ergebniseingabe!$N$26:$N$31=E33)*(ISNUMBER(Ergebniseingabe!$BH$26:$BH$31)))=1,SUMPRODUCT((Ergebniseingabe!$AJ$26:$AJ$31=D33)*(Ergebniseingabe!$N$26:$N$31=E33)*(Ergebniseingabe!$BH$26:$BH$31))&amp;":"&amp;SUMPRODUCT((Ergebniseingabe!$AJ$26:$AJ$31=D33)*(Ergebniseingabe!$N$26:$N$31=E33)*(Ergebniseingabe!$BE$26:$BE$31)),"")</f>
        <v>#N/A</v>
      </c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6"/>
      <c r="BZ33" s="76"/>
      <c r="CA33" s="76"/>
      <c r="CB33" s="76"/>
      <c r="CC33" s="76"/>
      <c r="CD33" s="76"/>
      <c r="CE33" s="76"/>
    </row>
    <row r="34" spans="3:83" s="74" customFormat="1" ht="12.75">
      <c r="C34" s="74" t="e">
        <f t="shared" si="0"/>
        <v>#N/A</v>
      </c>
      <c r="D34" s="74" t="e">
        <f t="shared" si="1"/>
        <v>#N/A</v>
      </c>
      <c r="E34" s="74" t="str">
        <f t="shared" si="2"/>
        <v>TSV Meerbusch</v>
      </c>
      <c r="F34" s="74" t="e">
        <f>IF(SUMPRODUCT((Ergebniseingabe!$N$26:$N$31=D34)*(Ergebniseingabe!$AJ$26:$AJ$31=E34)*(ISNUMBER(Ergebniseingabe!$BH$26:$BH$31)))=1,SUMPRODUCT((Ergebniseingabe!$N$26:$N$31=D34)*(Ergebniseingabe!$AJ$26:$AJ$31=E34)*(Ergebniseingabe!$BE$26:$BE$31))&amp;":"&amp;SUMPRODUCT((Ergebniseingabe!$N$26:$N$31=D34)*(Ergebniseingabe!$AJ$26:$AJ$31=E34)*(Ergebniseingabe!$BH$26:$BH$31)),"")</f>
        <v>#N/A</v>
      </c>
      <c r="G34" s="74" t="e">
        <f>IF(SUMPRODUCT((Ergebniseingabe!$AJ$26:$AJ$31=D34)*(Ergebniseingabe!$N$26:$N$31=E34)*(ISNUMBER(Ergebniseingabe!$BH$26:$BH$31)))=1,SUMPRODUCT((Ergebniseingabe!$AJ$26:$AJ$31=D34)*(Ergebniseingabe!$N$26:$N$31=E34)*(Ergebniseingabe!$BH$26:$BH$31))&amp;":"&amp;SUMPRODUCT((Ergebniseingabe!$AJ$26:$AJ$31=D34)*(Ergebniseingabe!$N$26:$N$31=E34)*(Ergebniseingabe!$BE$26:$BE$31)),"")</f>
        <v>#N/A</v>
      </c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6"/>
      <c r="BZ34" s="76"/>
      <c r="CA34" s="76"/>
      <c r="CB34" s="76"/>
      <c r="CC34" s="76"/>
      <c r="CD34" s="76"/>
      <c r="CE34" s="76"/>
    </row>
    <row r="35" spans="3:83" s="74" customFormat="1" ht="12.75">
      <c r="C35" s="74" t="str">
        <f t="shared" si="0"/>
        <v>SV RosellenSC Velbert</v>
      </c>
      <c r="D35" s="74" t="str">
        <f t="shared" si="1"/>
        <v>SV Rosellen</v>
      </c>
      <c r="E35" s="74" t="str">
        <f t="shared" si="2"/>
        <v>SC Velbert</v>
      </c>
      <c r="F35" s="74">
        <f>IF(SUMPRODUCT((Ergebniseingabe!$N$26:$N$31=D35)*(Ergebniseingabe!$AJ$26:$AJ$31=E35)*(ISNUMBER(Ergebniseingabe!$BH$26:$BH$31)))=1,SUMPRODUCT((Ergebniseingabe!$N$26:$N$31=D35)*(Ergebniseingabe!$AJ$26:$AJ$31=E35)*(Ergebniseingabe!$BE$26:$BE$31))&amp;":"&amp;SUMPRODUCT((Ergebniseingabe!$N$26:$N$31=D35)*(Ergebniseingabe!$AJ$26:$AJ$31=E35)*(Ergebniseingabe!$BH$26:$BH$31)),"")</f>
      </c>
      <c r="G35" s="74">
        <f>IF(SUMPRODUCT((Ergebniseingabe!$AJ$26:$AJ$31=D35)*(Ergebniseingabe!$N$26:$N$31=E35)*(ISNUMBER(Ergebniseingabe!$BH$26:$BH$31)))=1,SUMPRODUCT((Ergebniseingabe!$AJ$26:$AJ$31=D35)*(Ergebniseingabe!$N$26:$N$31=E35)*(Ergebniseingabe!$BH$26:$BH$31))&amp;":"&amp;SUMPRODUCT((Ergebniseingabe!$AJ$26:$AJ$31=D35)*(Ergebniseingabe!$N$26:$N$31=E35)*(Ergebniseingabe!$BE$26:$BE$31)),"")</f>
      </c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6"/>
      <c r="BZ35" s="76"/>
      <c r="CA35" s="76"/>
      <c r="CB35" s="76"/>
      <c r="CC35" s="76"/>
      <c r="CD35" s="76"/>
      <c r="CE35" s="76"/>
    </row>
    <row r="36" spans="3:83" s="74" customFormat="1" ht="12.75">
      <c r="C36" s="74" t="e">
        <f t="shared" si="0"/>
        <v>#N/A</v>
      </c>
      <c r="D36" s="74" t="e">
        <f t="shared" si="1"/>
        <v>#N/A</v>
      </c>
      <c r="E36" s="74" t="str">
        <f t="shared" si="2"/>
        <v>SC Velbert</v>
      </c>
      <c r="F36" s="74" t="e">
        <f>IF(SUMPRODUCT((Ergebniseingabe!$N$26:$N$31=D36)*(Ergebniseingabe!$AJ$26:$AJ$31=E36)*(ISNUMBER(Ergebniseingabe!$BH$26:$BH$31)))=1,SUMPRODUCT((Ergebniseingabe!$N$26:$N$31=D36)*(Ergebniseingabe!$AJ$26:$AJ$31=E36)*(Ergebniseingabe!$BE$26:$BE$31))&amp;":"&amp;SUMPRODUCT((Ergebniseingabe!$N$26:$N$31=D36)*(Ergebniseingabe!$AJ$26:$AJ$31=E36)*(Ergebniseingabe!$BH$26:$BH$31)),"")</f>
        <v>#N/A</v>
      </c>
      <c r="G36" s="74" t="e">
        <f>IF(SUMPRODUCT((Ergebniseingabe!$AJ$26:$AJ$31=D36)*(Ergebniseingabe!$N$26:$N$31=E36)*(ISNUMBER(Ergebniseingabe!$BH$26:$BH$31)))=1,SUMPRODUCT((Ergebniseingabe!$AJ$26:$AJ$31=D36)*(Ergebniseingabe!$N$26:$N$31=E36)*(Ergebniseingabe!$BH$26:$BH$31))&amp;":"&amp;SUMPRODUCT((Ergebniseingabe!$AJ$26:$AJ$31=D36)*(Ergebniseingabe!$N$26:$N$31=E36)*(Ergebniseingabe!$BE$26:$BE$31)),"")</f>
        <v>#N/A</v>
      </c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6"/>
      <c r="BZ36" s="76"/>
      <c r="CA36" s="76"/>
      <c r="CB36" s="76"/>
      <c r="CC36" s="76"/>
      <c r="CD36" s="76"/>
      <c r="CE36" s="76"/>
    </row>
    <row r="37" spans="3:83" s="74" customFormat="1" ht="12.75">
      <c r="C37" s="74" t="e">
        <f t="shared" si="0"/>
        <v>#N/A</v>
      </c>
      <c r="D37" s="74" t="e">
        <f t="shared" si="1"/>
        <v>#N/A</v>
      </c>
      <c r="E37" s="74" t="str">
        <f t="shared" si="2"/>
        <v>SC Velbert</v>
      </c>
      <c r="F37" s="74" t="e">
        <f>IF(SUMPRODUCT((Ergebniseingabe!$N$26:$N$31=D37)*(Ergebniseingabe!$AJ$26:$AJ$31=E37)*(ISNUMBER(Ergebniseingabe!$BH$26:$BH$31)))=1,SUMPRODUCT((Ergebniseingabe!$N$26:$N$31=D37)*(Ergebniseingabe!$AJ$26:$AJ$31=E37)*(Ergebniseingabe!$BE$26:$BE$31))&amp;":"&amp;SUMPRODUCT((Ergebniseingabe!$N$26:$N$31=D37)*(Ergebniseingabe!$AJ$26:$AJ$31=E37)*(Ergebniseingabe!$BH$26:$BH$31)),"")</f>
        <v>#N/A</v>
      </c>
      <c r="G37" s="74" t="e">
        <f>IF(SUMPRODUCT((Ergebniseingabe!$AJ$26:$AJ$31=D37)*(Ergebniseingabe!$N$26:$N$31=E37)*(ISNUMBER(Ergebniseingabe!$BH$26:$BH$31)))=1,SUMPRODUCT((Ergebniseingabe!$AJ$26:$AJ$31=D37)*(Ergebniseingabe!$N$26:$N$31=E37)*(Ergebniseingabe!$BH$26:$BH$31))&amp;":"&amp;SUMPRODUCT((Ergebniseingabe!$AJ$26:$AJ$31=D37)*(Ergebniseingabe!$N$26:$N$31=E37)*(Ergebniseingabe!$BE$26:$BE$31)),"")</f>
        <v>#N/A</v>
      </c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6"/>
      <c r="BZ37" s="76"/>
      <c r="CA37" s="76"/>
      <c r="CB37" s="76"/>
      <c r="CC37" s="76"/>
      <c r="CD37" s="76"/>
      <c r="CE37" s="76"/>
    </row>
    <row r="38" spans="3:83" s="74" customFormat="1" ht="12.75">
      <c r="C38" s="74" t="e">
        <f t="shared" si="0"/>
        <v>#N/A</v>
      </c>
      <c r="D38" s="74" t="e">
        <f t="shared" si="1"/>
        <v>#N/A</v>
      </c>
      <c r="E38" s="74" t="str">
        <f t="shared" si="2"/>
        <v>SV Rosellen</v>
      </c>
      <c r="F38" s="74" t="e">
        <f>IF(SUMPRODUCT((Ergebniseingabe!$N$26:$N$31=D38)*(Ergebniseingabe!$AJ$26:$AJ$31=E38)*(ISNUMBER(Ergebniseingabe!$BH$26:$BH$31)))=1,SUMPRODUCT((Ergebniseingabe!$N$26:$N$31=D38)*(Ergebniseingabe!$AJ$26:$AJ$31=E38)*(Ergebniseingabe!$BE$26:$BE$31))&amp;":"&amp;SUMPRODUCT((Ergebniseingabe!$N$26:$N$31=D38)*(Ergebniseingabe!$AJ$26:$AJ$31=E38)*(Ergebniseingabe!$BH$26:$BH$31)),"")</f>
        <v>#N/A</v>
      </c>
      <c r="G38" s="74" t="e">
        <f>IF(SUMPRODUCT((Ergebniseingabe!$AJ$26:$AJ$31=D38)*(Ergebniseingabe!$N$26:$N$31=E38)*(ISNUMBER(Ergebniseingabe!$BH$26:$BH$31)))=1,SUMPRODUCT((Ergebniseingabe!$AJ$26:$AJ$31=D38)*(Ergebniseingabe!$N$26:$N$31=E38)*(Ergebniseingabe!$BH$26:$BH$31))&amp;":"&amp;SUMPRODUCT((Ergebniseingabe!$AJ$26:$AJ$31=D38)*(Ergebniseingabe!$N$26:$N$31=E38)*(Ergebniseingabe!$BE$26:$BE$31)),"")</f>
        <v>#N/A</v>
      </c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6"/>
      <c r="BZ38" s="76"/>
      <c r="CA38" s="76"/>
      <c r="CB38" s="76"/>
      <c r="CC38" s="76"/>
      <c r="CD38" s="76"/>
      <c r="CE38" s="76"/>
    </row>
    <row r="39" spans="3:83" s="74" customFormat="1" ht="12.75">
      <c r="C39" s="74" t="e">
        <f t="shared" si="0"/>
        <v>#N/A</v>
      </c>
      <c r="D39" s="74" t="e">
        <f t="shared" si="1"/>
        <v>#N/A</v>
      </c>
      <c r="E39" s="74" t="str">
        <f t="shared" si="2"/>
        <v>SV Rosellen</v>
      </c>
      <c r="F39" s="74" t="e">
        <f>IF(SUMPRODUCT((Ergebniseingabe!$N$26:$N$31=D39)*(Ergebniseingabe!$AJ$26:$AJ$31=E39)*(ISNUMBER(Ergebniseingabe!$BH$26:$BH$31)))=1,SUMPRODUCT((Ergebniseingabe!$N$26:$N$31=D39)*(Ergebniseingabe!$AJ$26:$AJ$31=E39)*(Ergebniseingabe!$BE$26:$BE$31))&amp;":"&amp;SUMPRODUCT((Ergebniseingabe!$N$26:$N$31=D39)*(Ergebniseingabe!$AJ$26:$AJ$31=E39)*(Ergebniseingabe!$BH$26:$BH$31)),"")</f>
        <v>#N/A</v>
      </c>
      <c r="G39" s="74" t="e">
        <f>IF(SUMPRODUCT((Ergebniseingabe!$AJ$26:$AJ$31=D39)*(Ergebniseingabe!$N$26:$N$31=E39)*(ISNUMBER(Ergebniseingabe!$BH$26:$BH$31)))=1,SUMPRODUCT((Ergebniseingabe!$AJ$26:$AJ$31=D39)*(Ergebniseingabe!$N$26:$N$31=E39)*(Ergebniseingabe!$BH$26:$BH$31))&amp;":"&amp;SUMPRODUCT((Ergebniseingabe!$AJ$26:$AJ$31=D39)*(Ergebniseingabe!$N$26:$N$31=E39)*(Ergebniseingabe!$BE$26:$BE$31)),"")</f>
        <v>#N/A</v>
      </c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6"/>
      <c r="BZ39" s="76"/>
      <c r="CA39" s="76"/>
      <c r="CB39" s="76"/>
      <c r="CC39" s="76"/>
      <c r="CD39" s="76"/>
      <c r="CE39" s="76"/>
    </row>
    <row r="40" spans="3:83" s="74" customFormat="1" ht="12.75">
      <c r="C40" s="74" t="e">
        <f t="shared" si="0"/>
        <v>#N/A</v>
      </c>
      <c r="D40" s="74" t="e">
        <f t="shared" si="1"/>
        <v>#N/A</v>
      </c>
      <c r="E40" s="74" t="e">
        <f t="shared" si="2"/>
        <v>#N/A</v>
      </c>
      <c r="F40" s="74" t="e">
        <f>IF(SUMPRODUCT((Ergebniseingabe!$N$26:$N$31=D40)*(Ergebniseingabe!$AJ$26:$AJ$31=E40)*(ISNUMBER(Ergebniseingabe!$BH$26:$BH$31)))=1,SUMPRODUCT((Ergebniseingabe!$N$26:$N$31=D40)*(Ergebniseingabe!$AJ$26:$AJ$31=E40)*(Ergebniseingabe!$BE$26:$BE$31))&amp;":"&amp;SUMPRODUCT((Ergebniseingabe!$N$26:$N$31=D40)*(Ergebniseingabe!$AJ$26:$AJ$31=E40)*(Ergebniseingabe!$BH$26:$BH$31)),"")</f>
        <v>#N/A</v>
      </c>
      <c r="G40" s="74" t="e">
        <f>IF(SUMPRODUCT((Ergebniseingabe!$AJ$26:$AJ$31=D40)*(Ergebniseingabe!$N$26:$N$31=E40)*(ISNUMBER(Ergebniseingabe!$BH$26:$BH$31)))=1,SUMPRODUCT((Ergebniseingabe!$AJ$26:$AJ$31=D40)*(Ergebniseingabe!$N$26:$N$31=E40)*(Ergebniseingabe!$BH$26:$BH$31))&amp;":"&amp;SUMPRODUCT((Ergebniseingabe!$AJ$26:$AJ$31=D40)*(Ergebniseingabe!$N$26:$N$31=E40)*(Ergebniseingabe!$BE$26:$BE$31)),"")</f>
        <v>#N/A</v>
      </c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6"/>
      <c r="BZ40" s="76"/>
      <c r="CA40" s="76"/>
      <c r="CB40" s="76"/>
      <c r="CC40" s="76"/>
      <c r="CD40" s="76"/>
      <c r="CE40" s="76"/>
    </row>
    <row r="41" spans="3:83" s="74" customFormat="1" ht="12.75">
      <c r="C41" s="74" t="str">
        <f t="shared" si="0"/>
        <v>DSC 99 DüsseldorfVfR Büttgen</v>
      </c>
      <c r="D41" s="74" t="str">
        <f>E13</f>
        <v>DSC 99 Düsseldorf</v>
      </c>
      <c r="E41" s="74" t="str">
        <f>E14</f>
        <v>VfR Büttgen</v>
      </c>
      <c r="F41" s="74">
        <f>IF(SUMPRODUCT((Ergebniseingabe!$N$26:$N$31=D41)*(Ergebniseingabe!$AJ$26:$AJ$31=E41)*(ISNUMBER(Ergebniseingabe!$BH$26:$BH$31)))=1,SUMPRODUCT((Ergebniseingabe!$N$26:$N$31=D41)*(Ergebniseingabe!$AJ$26:$AJ$31=E41)*(Ergebniseingabe!$BE$26:$BE$31))&amp;":"&amp;SUMPRODUCT((Ergebniseingabe!$N$26:$N$31=D41)*(Ergebniseingabe!$AJ$26:$AJ$31=E41)*(Ergebniseingabe!$BH$26:$BH$31)),"")</f>
      </c>
      <c r="G41" s="74">
        <f>IF(SUMPRODUCT((Ergebniseingabe!$AJ$26:$AJ$31=D41)*(Ergebniseingabe!$N$26:$N$31=E41)*(ISNUMBER(Ergebniseingabe!$BH$26:$BH$31)))=1,SUMPRODUCT((Ergebniseingabe!$AJ$26:$AJ$31=D41)*(Ergebniseingabe!$N$26:$N$31=E41)*(Ergebniseingabe!$BH$26:$BH$31))&amp;":"&amp;SUMPRODUCT((Ergebniseingabe!$AJ$26:$AJ$31=D41)*(Ergebniseingabe!$N$26:$N$31=E41)*(Ergebniseingabe!$BE$26:$BE$31)),"")</f>
      </c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6"/>
      <c r="BZ41" s="76"/>
      <c r="CA41" s="76"/>
      <c r="CB41" s="76"/>
      <c r="CC41" s="76"/>
      <c r="CD41" s="76"/>
      <c r="CE41" s="76"/>
    </row>
    <row r="42" spans="3:83" s="74" customFormat="1" ht="12.75">
      <c r="C42" s="74" t="str">
        <f t="shared" si="0"/>
        <v>DSC 99 DüsseldorfCronenberger SC</v>
      </c>
      <c r="D42" s="74" t="str">
        <f>E13</f>
        <v>DSC 99 Düsseldorf</v>
      </c>
      <c r="E42" s="74" t="str">
        <f>E15</f>
        <v>Cronenberger SC</v>
      </c>
      <c r="F42" s="74">
        <f>IF(SUMPRODUCT((Ergebniseingabe!$N$26:$N$31=D42)*(Ergebniseingabe!$AJ$26:$AJ$31=E42)*(ISNUMBER(Ergebniseingabe!$BH$26:$BH$31)))=1,SUMPRODUCT((Ergebniseingabe!$N$26:$N$31=D42)*(Ergebniseingabe!$AJ$26:$AJ$31=E42)*(Ergebniseingabe!$BE$26:$BE$31))&amp;":"&amp;SUMPRODUCT((Ergebniseingabe!$N$26:$N$31=D42)*(Ergebniseingabe!$AJ$26:$AJ$31=E42)*(Ergebniseingabe!$BH$26:$BH$31)),"")</f>
      </c>
      <c r="G42" s="74">
        <f>IF(SUMPRODUCT((Ergebniseingabe!$AJ$26:$AJ$31=D42)*(Ergebniseingabe!$N$26:$N$31=E42)*(ISNUMBER(Ergebniseingabe!$BH$26:$BH$31)))=1,SUMPRODUCT((Ergebniseingabe!$AJ$26:$AJ$31=D42)*(Ergebniseingabe!$N$26:$N$31=E42)*(Ergebniseingabe!$BH$26:$BH$31))&amp;":"&amp;SUMPRODUCT((Ergebniseingabe!$AJ$26:$AJ$31=D42)*(Ergebniseingabe!$N$26:$N$31=E42)*(Ergebniseingabe!$BE$26:$BE$31)),"")</f>
      </c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6"/>
      <c r="BZ42" s="76"/>
      <c r="CA42" s="76"/>
      <c r="CB42" s="76"/>
      <c r="CC42" s="76"/>
      <c r="CD42" s="76"/>
      <c r="CE42" s="76"/>
    </row>
    <row r="43" spans="3:83" s="74" customFormat="1" ht="12.75">
      <c r="C43" s="74" t="e">
        <f t="shared" si="0"/>
        <v>#N/A</v>
      </c>
      <c r="D43" s="74" t="str">
        <f>E13</f>
        <v>DSC 99 Düsseldorf</v>
      </c>
      <c r="E43" s="74" t="e">
        <f>E16</f>
        <v>#N/A</v>
      </c>
      <c r="F43" s="74" t="e">
        <f>IF(SUMPRODUCT((Ergebniseingabe!$N$26:$N$31=D43)*(Ergebniseingabe!$AJ$26:$AJ$31=E43)*(ISNUMBER(Ergebniseingabe!$BH$26:$BH$31)))=1,SUMPRODUCT((Ergebniseingabe!$N$26:$N$31=D43)*(Ergebniseingabe!$AJ$26:$AJ$31=E43)*(Ergebniseingabe!$BE$26:$BE$31))&amp;":"&amp;SUMPRODUCT((Ergebniseingabe!$N$26:$N$31=D43)*(Ergebniseingabe!$AJ$26:$AJ$31=E43)*(Ergebniseingabe!$BH$26:$BH$31)),"")</f>
        <v>#N/A</v>
      </c>
      <c r="G43" s="74" t="e">
        <f>IF(SUMPRODUCT((Ergebniseingabe!$AJ$26:$AJ$31=D43)*(Ergebniseingabe!$N$26:$N$31=E43)*(ISNUMBER(Ergebniseingabe!$BH$26:$BH$31)))=1,SUMPRODUCT((Ergebniseingabe!$AJ$26:$AJ$31=D43)*(Ergebniseingabe!$N$26:$N$31=E43)*(Ergebniseingabe!$BH$26:$BH$31))&amp;":"&amp;SUMPRODUCT((Ergebniseingabe!$AJ$26:$AJ$31=D43)*(Ergebniseingabe!$N$26:$N$31=E43)*(Ergebniseingabe!$BE$26:$BE$31)),"")</f>
        <v>#N/A</v>
      </c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6"/>
      <c r="BZ43" s="76"/>
      <c r="CA43" s="76"/>
      <c r="CB43" s="76"/>
      <c r="CC43" s="76"/>
      <c r="CD43" s="76"/>
      <c r="CE43" s="76"/>
    </row>
    <row r="44" spans="3:83" s="74" customFormat="1" ht="12.75">
      <c r="C44" s="74" t="e">
        <f t="shared" si="0"/>
        <v>#N/A</v>
      </c>
      <c r="D44" s="74" t="str">
        <f>E13</f>
        <v>DSC 99 Düsseldorf</v>
      </c>
      <c r="E44" s="74" t="e">
        <f>E17</f>
        <v>#N/A</v>
      </c>
      <c r="F44" s="74" t="e">
        <f>IF(SUMPRODUCT((Ergebniseingabe!$N$26:$N$31=D44)*(Ergebniseingabe!$AJ$26:$AJ$31=E44)*(ISNUMBER(Ergebniseingabe!$BH$26:$BH$31)))=1,SUMPRODUCT((Ergebniseingabe!$N$26:$N$31=D44)*(Ergebniseingabe!$AJ$26:$AJ$31=E44)*(Ergebniseingabe!$BE$26:$BE$31))&amp;":"&amp;SUMPRODUCT((Ergebniseingabe!$N$26:$N$31=D44)*(Ergebniseingabe!$AJ$26:$AJ$31=E44)*(Ergebniseingabe!$BH$26:$BH$31)),"")</f>
        <v>#N/A</v>
      </c>
      <c r="G44" s="74" t="e">
        <f>IF(SUMPRODUCT((Ergebniseingabe!$AJ$26:$AJ$31=D44)*(Ergebniseingabe!$N$26:$N$31=E44)*(ISNUMBER(Ergebniseingabe!$BH$26:$BH$31)))=1,SUMPRODUCT((Ergebniseingabe!$AJ$26:$AJ$31=D44)*(Ergebniseingabe!$N$26:$N$31=E44)*(Ergebniseingabe!$BH$26:$BH$31))&amp;":"&amp;SUMPRODUCT((Ergebniseingabe!$AJ$26:$AJ$31=D44)*(Ergebniseingabe!$N$26:$N$31=E44)*(Ergebniseingabe!$BE$26:$BE$31)),"")</f>
        <v>#N/A</v>
      </c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6"/>
      <c r="BZ44" s="76"/>
      <c r="CA44" s="76"/>
      <c r="CB44" s="76"/>
      <c r="CC44" s="76"/>
      <c r="CD44" s="76"/>
      <c r="CE44" s="76"/>
    </row>
    <row r="45" spans="3:83" s="74" customFormat="1" ht="12.75">
      <c r="C45" s="74" t="str">
        <f t="shared" si="0"/>
        <v>VfR BüttgenCronenberger SC</v>
      </c>
      <c r="D45" s="74" t="str">
        <f>E14</f>
        <v>VfR Büttgen</v>
      </c>
      <c r="E45" s="74" t="str">
        <f>E15</f>
        <v>Cronenberger SC</v>
      </c>
      <c r="F45" s="74">
        <f>IF(SUMPRODUCT((Ergebniseingabe!$N$26:$N$31=D45)*(Ergebniseingabe!$AJ$26:$AJ$31=E45)*(ISNUMBER(Ergebniseingabe!$BH$26:$BH$31)))=1,SUMPRODUCT((Ergebniseingabe!$N$26:$N$31=D45)*(Ergebniseingabe!$AJ$26:$AJ$31=E45)*(Ergebniseingabe!$BE$26:$BE$31))&amp;":"&amp;SUMPRODUCT((Ergebniseingabe!$N$26:$N$31=D45)*(Ergebniseingabe!$AJ$26:$AJ$31=E45)*(Ergebniseingabe!$BH$26:$BH$31)),"")</f>
      </c>
      <c r="G45" s="74">
        <f>IF(SUMPRODUCT((Ergebniseingabe!$AJ$26:$AJ$31=D45)*(Ergebniseingabe!$N$26:$N$31=E45)*(ISNUMBER(Ergebniseingabe!$BH$26:$BH$31)))=1,SUMPRODUCT((Ergebniseingabe!$AJ$26:$AJ$31=D45)*(Ergebniseingabe!$N$26:$N$31=E45)*(Ergebniseingabe!$BH$26:$BH$31))&amp;":"&amp;SUMPRODUCT((Ergebniseingabe!$AJ$26:$AJ$31=D45)*(Ergebniseingabe!$N$26:$N$31=E45)*(Ergebniseingabe!$BE$26:$BE$31)),"")</f>
      </c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6"/>
      <c r="BZ45" s="76"/>
      <c r="CA45" s="76"/>
      <c r="CB45" s="76"/>
      <c r="CC45" s="76"/>
      <c r="CD45" s="76"/>
      <c r="CE45" s="76"/>
    </row>
    <row r="46" spans="3:83" s="74" customFormat="1" ht="12.75">
      <c r="C46" s="74" t="e">
        <f t="shared" si="0"/>
        <v>#N/A</v>
      </c>
      <c r="D46" s="74" t="str">
        <f>E14</f>
        <v>VfR Büttgen</v>
      </c>
      <c r="E46" s="74" t="e">
        <f>E16</f>
        <v>#N/A</v>
      </c>
      <c r="F46" s="74" t="e">
        <f>IF(SUMPRODUCT((Ergebniseingabe!$N$26:$N$31=D46)*(Ergebniseingabe!$AJ$26:$AJ$31=E46)*(ISNUMBER(Ergebniseingabe!$BH$26:$BH$31)))=1,SUMPRODUCT((Ergebniseingabe!$N$26:$N$31=D46)*(Ergebniseingabe!$AJ$26:$AJ$31=E46)*(Ergebniseingabe!$BE$26:$BE$31))&amp;":"&amp;SUMPRODUCT((Ergebniseingabe!$N$26:$N$31=D46)*(Ergebniseingabe!$AJ$26:$AJ$31=E46)*(Ergebniseingabe!$BH$26:$BH$31)),"")</f>
        <v>#N/A</v>
      </c>
      <c r="G46" s="74" t="e">
        <f>IF(SUMPRODUCT((Ergebniseingabe!$AJ$26:$AJ$31=D46)*(Ergebniseingabe!$N$26:$N$31=E46)*(ISNUMBER(Ergebniseingabe!$BH$26:$BH$31)))=1,SUMPRODUCT((Ergebniseingabe!$AJ$26:$AJ$31=D46)*(Ergebniseingabe!$N$26:$N$31=E46)*(Ergebniseingabe!$BH$26:$BH$31))&amp;":"&amp;SUMPRODUCT((Ergebniseingabe!$AJ$26:$AJ$31=D46)*(Ergebniseingabe!$N$26:$N$31=E46)*(Ergebniseingabe!$BE$26:$BE$31)),"")</f>
        <v>#N/A</v>
      </c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6"/>
      <c r="BZ46" s="76"/>
      <c r="CA46" s="76"/>
      <c r="CB46" s="76"/>
      <c r="CC46" s="76"/>
      <c r="CD46" s="76"/>
      <c r="CE46" s="76"/>
    </row>
    <row r="47" spans="3:83" s="74" customFormat="1" ht="12.75">
      <c r="C47" s="74" t="e">
        <f t="shared" si="0"/>
        <v>#N/A</v>
      </c>
      <c r="D47" s="74" t="str">
        <f>E14</f>
        <v>VfR Büttgen</v>
      </c>
      <c r="E47" s="74" t="e">
        <f>E17</f>
        <v>#N/A</v>
      </c>
      <c r="F47" s="74" t="e">
        <f>IF(SUMPRODUCT((Ergebniseingabe!$N$26:$N$31=D47)*(Ergebniseingabe!$AJ$26:$AJ$31=E47)*(ISNUMBER(Ergebniseingabe!$BH$26:$BH$31)))=1,SUMPRODUCT((Ergebniseingabe!$N$26:$N$31=D47)*(Ergebniseingabe!$AJ$26:$AJ$31=E47)*(Ergebniseingabe!$BE$26:$BE$31))&amp;":"&amp;SUMPRODUCT((Ergebniseingabe!$N$26:$N$31=D47)*(Ergebniseingabe!$AJ$26:$AJ$31=E47)*(Ergebniseingabe!$BH$26:$BH$31)),"")</f>
        <v>#N/A</v>
      </c>
      <c r="G47" s="74" t="e">
        <f>IF(SUMPRODUCT((Ergebniseingabe!$AJ$26:$AJ$31=D47)*(Ergebniseingabe!$N$26:$N$31=E47)*(ISNUMBER(Ergebniseingabe!$BH$26:$BH$31)))=1,SUMPRODUCT((Ergebniseingabe!$AJ$26:$AJ$31=D47)*(Ergebniseingabe!$N$26:$N$31=E47)*(Ergebniseingabe!$BH$26:$BH$31))&amp;":"&amp;SUMPRODUCT((Ergebniseingabe!$AJ$26:$AJ$31=D47)*(Ergebniseingabe!$N$26:$N$31=E47)*(Ergebniseingabe!$BE$26:$BE$31)),"")</f>
        <v>#N/A</v>
      </c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6"/>
      <c r="BZ47" s="76"/>
      <c r="CA47" s="76"/>
      <c r="CB47" s="76"/>
      <c r="CC47" s="76"/>
      <c r="CD47" s="76"/>
      <c r="CE47" s="76"/>
    </row>
    <row r="48" spans="3:83" s="74" customFormat="1" ht="12.75">
      <c r="C48" s="74" t="e">
        <f t="shared" si="0"/>
        <v>#N/A</v>
      </c>
      <c r="D48" s="74" t="str">
        <f>E15</f>
        <v>Cronenberger SC</v>
      </c>
      <c r="E48" s="74" t="e">
        <f>E16</f>
        <v>#N/A</v>
      </c>
      <c r="F48" s="74" t="e">
        <f>IF(SUMPRODUCT((Ergebniseingabe!$N$26:$N$31=D48)*(Ergebniseingabe!$AJ$26:$AJ$31=E48)*(ISNUMBER(Ergebniseingabe!$BH$26:$BH$31)))=1,SUMPRODUCT((Ergebniseingabe!$N$26:$N$31=D48)*(Ergebniseingabe!$AJ$26:$AJ$31=E48)*(Ergebniseingabe!$BE$26:$BE$31))&amp;":"&amp;SUMPRODUCT((Ergebniseingabe!$N$26:$N$31=D48)*(Ergebniseingabe!$AJ$26:$AJ$31=E48)*(Ergebniseingabe!$BH$26:$BH$31)),"")</f>
        <v>#N/A</v>
      </c>
      <c r="G48" s="74" t="e">
        <f>IF(SUMPRODUCT((Ergebniseingabe!$AJ$26:$AJ$31=D48)*(Ergebniseingabe!$N$26:$N$31=E48)*(ISNUMBER(Ergebniseingabe!$BH$26:$BH$31)))=1,SUMPRODUCT((Ergebniseingabe!$AJ$26:$AJ$31=D48)*(Ergebniseingabe!$N$26:$N$31=E48)*(Ergebniseingabe!$BH$26:$BH$31))&amp;":"&amp;SUMPRODUCT((Ergebniseingabe!$AJ$26:$AJ$31=D48)*(Ergebniseingabe!$N$26:$N$31=E48)*(Ergebniseingabe!$BE$26:$BE$31)),"")</f>
        <v>#N/A</v>
      </c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6"/>
      <c r="BZ48" s="76"/>
      <c r="CA48" s="76"/>
      <c r="CB48" s="76"/>
      <c r="CC48" s="76"/>
      <c r="CD48" s="76"/>
      <c r="CE48" s="76"/>
    </row>
    <row r="49" spans="3:83" s="74" customFormat="1" ht="12.75">
      <c r="C49" s="74" t="e">
        <f t="shared" si="0"/>
        <v>#N/A</v>
      </c>
      <c r="D49" s="74" t="str">
        <f>E15</f>
        <v>Cronenberger SC</v>
      </c>
      <c r="E49" s="74" t="e">
        <f>E17</f>
        <v>#N/A</v>
      </c>
      <c r="F49" s="74" t="e">
        <f>IF(SUMPRODUCT((Ergebniseingabe!$N$26:$N$31=D49)*(Ergebniseingabe!$AJ$26:$AJ$31=E49)*(ISNUMBER(Ergebniseingabe!$BH$26:$BH$31)))=1,SUMPRODUCT((Ergebniseingabe!$N$26:$N$31=D49)*(Ergebniseingabe!$AJ$26:$AJ$31=E49)*(Ergebniseingabe!$BE$26:$BE$31))&amp;":"&amp;SUMPRODUCT((Ergebniseingabe!$N$26:$N$31=D49)*(Ergebniseingabe!$AJ$26:$AJ$31=E49)*(Ergebniseingabe!$BH$26:$BH$31)),"")</f>
        <v>#N/A</v>
      </c>
      <c r="G49" s="74" t="e">
        <f>IF(SUMPRODUCT((Ergebniseingabe!$AJ$26:$AJ$31=D49)*(Ergebniseingabe!$N$26:$N$31=E49)*(ISNUMBER(Ergebniseingabe!$BH$26:$BH$31)))=1,SUMPRODUCT((Ergebniseingabe!$AJ$26:$AJ$31=D49)*(Ergebniseingabe!$N$26:$N$31=E49)*(Ergebniseingabe!$BH$26:$BH$31))&amp;":"&amp;SUMPRODUCT((Ergebniseingabe!$AJ$26:$AJ$31=D49)*(Ergebniseingabe!$N$26:$N$31=E49)*(Ergebniseingabe!$BE$26:$BE$31)),"")</f>
        <v>#N/A</v>
      </c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6"/>
      <c r="BZ49" s="76"/>
      <c r="CA49" s="76"/>
      <c r="CB49" s="76"/>
      <c r="CC49" s="76"/>
      <c r="CD49" s="76"/>
      <c r="CE49" s="76"/>
    </row>
    <row r="50" spans="3:83" s="74" customFormat="1" ht="12.75">
      <c r="C50" s="74" t="e">
        <f t="shared" si="0"/>
        <v>#N/A</v>
      </c>
      <c r="D50" s="74" t="e">
        <f>E16</f>
        <v>#N/A</v>
      </c>
      <c r="E50" s="74" t="e">
        <f>E17</f>
        <v>#N/A</v>
      </c>
      <c r="F50" s="74" t="e">
        <f>IF(SUMPRODUCT((Ergebniseingabe!$N$26:$N$31=D50)*(Ergebniseingabe!$AJ$26:$AJ$31=E50)*(ISNUMBER(Ergebniseingabe!$BH$26:$BH$31)))=1,SUMPRODUCT((Ergebniseingabe!$N$26:$N$31=D50)*(Ergebniseingabe!$AJ$26:$AJ$31=E50)*(Ergebniseingabe!$BE$26:$BE$31))&amp;":"&amp;SUMPRODUCT((Ergebniseingabe!$N$26:$N$31=D50)*(Ergebniseingabe!$AJ$26:$AJ$31=E50)*(Ergebniseingabe!$BH$26:$BH$31)),"")</f>
        <v>#N/A</v>
      </c>
      <c r="G50" s="74" t="e">
        <f>IF(SUMPRODUCT((Ergebniseingabe!$AJ$26:$AJ$31=D50)*(Ergebniseingabe!$N$26:$N$31=E50)*(ISNUMBER(Ergebniseingabe!$BH$26:$BH$31)))=1,SUMPRODUCT((Ergebniseingabe!$AJ$26:$AJ$31=D50)*(Ergebniseingabe!$N$26:$N$31=E50)*(Ergebniseingabe!$BH$26:$BH$31))&amp;":"&amp;SUMPRODUCT((Ergebniseingabe!$AJ$26:$AJ$31=D50)*(Ergebniseingabe!$N$26:$N$31=E50)*(Ergebniseingabe!$BE$26:$BE$31)),"")</f>
        <v>#N/A</v>
      </c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6"/>
      <c r="BZ50" s="76"/>
      <c r="CA50" s="76"/>
      <c r="CB50" s="76"/>
      <c r="CC50" s="76"/>
      <c r="CD50" s="76"/>
      <c r="CE50" s="76"/>
    </row>
    <row r="51" spans="3:83" s="74" customFormat="1" ht="12.75">
      <c r="C51" s="74" t="str">
        <f t="shared" si="0"/>
        <v>VfR BüttgenDSC 99 Düsseldorf</v>
      </c>
      <c r="D51" s="74" t="str">
        <f aca="true" t="shared" si="3" ref="D51:D60">E41</f>
        <v>VfR Büttgen</v>
      </c>
      <c r="E51" s="74" t="str">
        <f aca="true" t="shared" si="4" ref="E51:E60">D41</f>
        <v>DSC 99 Düsseldorf</v>
      </c>
      <c r="F51" s="74">
        <f>IF(SUMPRODUCT((Ergebniseingabe!$N$26:$N$31=D51)*(Ergebniseingabe!$AJ$26:$AJ$31=E51)*(ISNUMBER(Ergebniseingabe!$BH$26:$BH$31)))=1,SUMPRODUCT((Ergebniseingabe!$N$26:$N$31=D51)*(Ergebniseingabe!$AJ$26:$AJ$31=E51)*(Ergebniseingabe!$BE$26:$BE$31))&amp;":"&amp;SUMPRODUCT((Ergebniseingabe!$N$26:$N$31=D51)*(Ergebniseingabe!$AJ$26:$AJ$31=E51)*(Ergebniseingabe!$BH$26:$BH$31)),"")</f>
      </c>
      <c r="G51" s="74">
        <f>IF(SUMPRODUCT((Ergebniseingabe!$AJ$26:$AJ$31=D51)*(Ergebniseingabe!$N$26:$N$31=E51)*(ISNUMBER(Ergebniseingabe!$BH$26:$BH$31)))=1,SUMPRODUCT((Ergebniseingabe!$AJ$26:$AJ$31=D51)*(Ergebniseingabe!$N$26:$N$31=E51)*(Ergebniseingabe!$BH$26:$BH$31))&amp;":"&amp;SUMPRODUCT((Ergebniseingabe!$AJ$26:$AJ$31=D51)*(Ergebniseingabe!$N$26:$N$31=E51)*(Ergebniseingabe!$BE$26:$BE$31)),"")</f>
      </c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6"/>
      <c r="BZ51" s="76"/>
      <c r="CA51" s="76"/>
      <c r="CB51" s="76"/>
      <c r="CC51" s="76"/>
      <c r="CD51" s="76"/>
      <c r="CE51" s="76"/>
    </row>
    <row r="52" spans="3:83" s="74" customFormat="1" ht="12.75">
      <c r="C52" s="74" t="str">
        <f t="shared" si="0"/>
        <v>Cronenberger SCDSC 99 Düsseldorf</v>
      </c>
      <c r="D52" s="74" t="str">
        <f t="shared" si="3"/>
        <v>Cronenberger SC</v>
      </c>
      <c r="E52" s="74" t="str">
        <f t="shared" si="4"/>
        <v>DSC 99 Düsseldorf</v>
      </c>
      <c r="F52" s="74">
        <f>IF(SUMPRODUCT((Ergebniseingabe!$N$26:$N$31=D52)*(Ergebniseingabe!$AJ$26:$AJ$31=E52)*(ISNUMBER(Ergebniseingabe!$BH$26:$BH$31)))=1,SUMPRODUCT((Ergebniseingabe!$N$26:$N$31=D52)*(Ergebniseingabe!$AJ$26:$AJ$31=E52)*(Ergebniseingabe!$BE$26:$BE$31))&amp;":"&amp;SUMPRODUCT((Ergebniseingabe!$N$26:$N$31=D52)*(Ergebniseingabe!$AJ$26:$AJ$31=E52)*(Ergebniseingabe!$BH$26:$BH$31)),"")</f>
      </c>
      <c r="G52" s="74">
        <f>IF(SUMPRODUCT((Ergebniseingabe!$AJ$26:$AJ$31=D52)*(Ergebniseingabe!$N$26:$N$31=E52)*(ISNUMBER(Ergebniseingabe!$BH$26:$BH$31)))=1,SUMPRODUCT((Ergebniseingabe!$AJ$26:$AJ$31=D52)*(Ergebniseingabe!$N$26:$N$31=E52)*(Ergebniseingabe!$BH$26:$BH$31))&amp;":"&amp;SUMPRODUCT((Ergebniseingabe!$AJ$26:$AJ$31=D52)*(Ergebniseingabe!$N$26:$N$31=E52)*(Ergebniseingabe!$BE$26:$BE$31)),"")</f>
      </c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6"/>
      <c r="BZ52" s="76"/>
      <c r="CA52" s="76"/>
      <c r="CB52" s="76"/>
      <c r="CC52" s="76"/>
      <c r="CD52" s="76"/>
      <c r="CE52" s="76"/>
    </row>
    <row r="53" spans="3:83" s="74" customFormat="1" ht="12.75">
      <c r="C53" s="74" t="e">
        <f t="shared" si="0"/>
        <v>#N/A</v>
      </c>
      <c r="D53" s="74" t="e">
        <f t="shared" si="3"/>
        <v>#N/A</v>
      </c>
      <c r="E53" s="74" t="str">
        <f t="shared" si="4"/>
        <v>DSC 99 Düsseldorf</v>
      </c>
      <c r="F53" s="74" t="e">
        <f>IF(SUMPRODUCT((Ergebniseingabe!$N$26:$N$31=D53)*(Ergebniseingabe!$AJ$26:$AJ$31=E53)*(ISNUMBER(Ergebniseingabe!$BH$26:$BH$31)))=1,SUMPRODUCT((Ergebniseingabe!$N$26:$N$31=D53)*(Ergebniseingabe!$AJ$26:$AJ$31=E53)*(Ergebniseingabe!$BE$26:$BE$31))&amp;":"&amp;SUMPRODUCT((Ergebniseingabe!$N$26:$N$31=D53)*(Ergebniseingabe!$AJ$26:$AJ$31=E53)*(Ergebniseingabe!$BH$26:$BH$31)),"")</f>
        <v>#N/A</v>
      </c>
      <c r="G53" s="74" t="e">
        <f>IF(SUMPRODUCT((Ergebniseingabe!$AJ$26:$AJ$31=D53)*(Ergebniseingabe!$N$26:$N$31=E53)*(ISNUMBER(Ergebniseingabe!$BH$26:$BH$31)))=1,SUMPRODUCT((Ergebniseingabe!$AJ$26:$AJ$31=D53)*(Ergebniseingabe!$N$26:$N$31=E53)*(Ergebniseingabe!$BH$26:$BH$31))&amp;":"&amp;SUMPRODUCT((Ergebniseingabe!$AJ$26:$AJ$31=D53)*(Ergebniseingabe!$N$26:$N$31=E53)*(Ergebniseingabe!$BE$26:$BE$31)),"")</f>
        <v>#N/A</v>
      </c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6"/>
      <c r="BZ53" s="76"/>
      <c r="CA53" s="76"/>
      <c r="CB53" s="76"/>
      <c r="CC53" s="76"/>
      <c r="CD53" s="76"/>
      <c r="CE53" s="76"/>
    </row>
    <row r="54" spans="3:83" s="74" customFormat="1" ht="12.75">
      <c r="C54" s="74" t="e">
        <f t="shared" si="0"/>
        <v>#N/A</v>
      </c>
      <c r="D54" s="74" t="e">
        <f t="shared" si="3"/>
        <v>#N/A</v>
      </c>
      <c r="E54" s="74" t="str">
        <f t="shared" si="4"/>
        <v>DSC 99 Düsseldorf</v>
      </c>
      <c r="F54" s="74" t="e">
        <f>IF(SUMPRODUCT((Ergebniseingabe!$N$26:$N$31=D54)*(Ergebniseingabe!$AJ$26:$AJ$31=E54)*(ISNUMBER(Ergebniseingabe!$BH$26:$BH$31)))=1,SUMPRODUCT((Ergebniseingabe!$N$26:$N$31=D54)*(Ergebniseingabe!$AJ$26:$AJ$31=E54)*(Ergebniseingabe!$BE$26:$BE$31))&amp;":"&amp;SUMPRODUCT((Ergebniseingabe!$N$26:$N$31=D54)*(Ergebniseingabe!$AJ$26:$AJ$31=E54)*(Ergebniseingabe!$BH$26:$BH$31)),"")</f>
        <v>#N/A</v>
      </c>
      <c r="G54" s="74" t="e">
        <f>IF(SUMPRODUCT((Ergebniseingabe!$AJ$26:$AJ$31=D54)*(Ergebniseingabe!$N$26:$N$31=E54)*(ISNUMBER(Ergebniseingabe!$BH$26:$BH$31)))=1,SUMPRODUCT((Ergebniseingabe!$AJ$26:$AJ$31=D54)*(Ergebniseingabe!$N$26:$N$31=E54)*(Ergebniseingabe!$BH$26:$BH$31))&amp;":"&amp;SUMPRODUCT((Ergebniseingabe!$AJ$26:$AJ$31=D54)*(Ergebniseingabe!$N$26:$N$31=E54)*(Ergebniseingabe!$BE$26:$BE$31)),"")</f>
        <v>#N/A</v>
      </c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6"/>
      <c r="BZ54" s="76"/>
      <c r="CA54" s="76"/>
      <c r="CB54" s="76"/>
      <c r="CC54" s="76"/>
      <c r="CD54" s="76"/>
      <c r="CE54" s="76"/>
    </row>
    <row r="55" spans="3:83" s="74" customFormat="1" ht="12.75">
      <c r="C55" s="74" t="str">
        <f t="shared" si="0"/>
        <v>Cronenberger SCVfR Büttgen</v>
      </c>
      <c r="D55" s="74" t="str">
        <f t="shared" si="3"/>
        <v>Cronenberger SC</v>
      </c>
      <c r="E55" s="74" t="str">
        <f t="shared" si="4"/>
        <v>VfR Büttgen</v>
      </c>
      <c r="F55" s="74">
        <f>IF(SUMPRODUCT((Ergebniseingabe!$N$26:$N$31=D55)*(Ergebniseingabe!$AJ$26:$AJ$31=E55)*(ISNUMBER(Ergebniseingabe!$BH$26:$BH$31)))=1,SUMPRODUCT((Ergebniseingabe!$N$26:$N$31=D55)*(Ergebniseingabe!$AJ$26:$AJ$31=E55)*(Ergebniseingabe!$BE$26:$BE$31))&amp;":"&amp;SUMPRODUCT((Ergebniseingabe!$N$26:$N$31=D55)*(Ergebniseingabe!$AJ$26:$AJ$31=E55)*(Ergebniseingabe!$BH$26:$BH$31)),"")</f>
      </c>
      <c r="G55" s="74">
        <f>IF(SUMPRODUCT((Ergebniseingabe!$AJ$26:$AJ$31=D55)*(Ergebniseingabe!$N$26:$N$31=E55)*(ISNUMBER(Ergebniseingabe!$BH$26:$BH$31)))=1,SUMPRODUCT((Ergebniseingabe!$AJ$26:$AJ$31=D55)*(Ergebniseingabe!$N$26:$N$31=E55)*(Ergebniseingabe!$BH$26:$BH$31))&amp;":"&amp;SUMPRODUCT((Ergebniseingabe!$AJ$26:$AJ$31=D55)*(Ergebniseingabe!$N$26:$N$31=E55)*(Ergebniseingabe!$BE$26:$BE$31)),"")</f>
      </c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6"/>
      <c r="BZ55" s="76"/>
      <c r="CA55" s="76"/>
      <c r="CB55" s="76"/>
      <c r="CC55" s="76"/>
      <c r="CD55" s="76"/>
      <c r="CE55" s="76"/>
    </row>
    <row r="56" spans="3:83" s="74" customFormat="1" ht="12.75">
      <c r="C56" s="74" t="e">
        <f t="shared" si="0"/>
        <v>#N/A</v>
      </c>
      <c r="D56" s="74" t="e">
        <f t="shared" si="3"/>
        <v>#N/A</v>
      </c>
      <c r="E56" s="74" t="str">
        <f t="shared" si="4"/>
        <v>VfR Büttgen</v>
      </c>
      <c r="F56" s="74" t="e">
        <f>IF(SUMPRODUCT((Ergebniseingabe!$N$26:$N$31=D56)*(Ergebniseingabe!$AJ$26:$AJ$31=E56)*(ISNUMBER(Ergebniseingabe!$BH$26:$BH$31)))=1,SUMPRODUCT((Ergebniseingabe!$N$26:$N$31=D56)*(Ergebniseingabe!$AJ$26:$AJ$31=E56)*(Ergebniseingabe!$BE$26:$BE$31))&amp;":"&amp;SUMPRODUCT((Ergebniseingabe!$N$26:$N$31=D56)*(Ergebniseingabe!$AJ$26:$AJ$31=E56)*(Ergebniseingabe!$BH$26:$BH$31)),"")</f>
        <v>#N/A</v>
      </c>
      <c r="G56" s="74" t="e">
        <f>IF(SUMPRODUCT((Ergebniseingabe!$AJ$26:$AJ$31=D56)*(Ergebniseingabe!$N$26:$N$31=E56)*(ISNUMBER(Ergebniseingabe!$BH$26:$BH$31)))=1,SUMPRODUCT((Ergebniseingabe!$AJ$26:$AJ$31=D56)*(Ergebniseingabe!$N$26:$N$31=E56)*(Ergebniseingabe!$BH$26:$BH$31))&amp;":"&amp;SUMPRODUCT((Ergebniseingabe!$AJ$26:$AJ$31=D56)*(Ergebniseingabe!$N$26:$N$31=E56)*(Ergebniseingabe!$BE$26:$BE$31)),"")</f>
        <v>#N/A</v>
      </c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6"/>
      <c r="BZ56" s="76"/>
      <c r="CA56" s="76"/>
      <c r="CB56" s="76"/>
      <c r="CC56" s="76"/>
      <c r="CD56" s="76"/>
      <c r="CE56" s="76"/>
    </row>
    <row r="57" spans="3:83" s="74" customFormat="1" ht="12.75">
      <c r="C57" s="74" t="e">
        <f t="shared" si="0"/>
        <v>#N/A</v>
      </c>
      <c r="D57" s="74" t="e">
        <f t="shared" si="3"/>
        <v>#N/A</v>
      </c>
      <c r="E57" s="74" t="str">
        <f t="shared" si="4"/>
        <v>VfR Büttgen</v>
      </c>
      <c r="F57" s="74" t="e">
        <f>IF(SUMPRODUCT((Ergebniseingabe!$N$26:$N$31=D57)*(Ergebniseingabe!$AJ$26:$AJ$31=E57)*(ISNUMBER(Ergebniseingabe!$BH$26:$BH$31)))=1,SUMPRODUCT((Ergebniseingabe!$N$26:$N$31=D57)*(Ergebniseingabe!$AJ$26:$AJ$31=E57)*(Ergebniseingabe!$BE$26:$BE$31))&amp;":"&amp;SUMPRODUCT((Ergebniseingabe!$N$26:$N$31=D57)*(Ergebniseingabe!$AJ$26:$AJ$31=E57)*(Ergebniseingabe!$BH$26:$BH$31)),"")</f>
        <v>#N/A</v>
      </c>
      <c r="G57" s="74" t="e">
        <f>IF(SUMPRODUCT((Ergebniseingabe!$AJ$26:$AJ$31=D57)*(Ergebniseingabe!$N$26:$N$31=E57)*(ISNUMBER(Ergebniseingabe!$BH$26:$BH$31)))=1,SUMPRODUCT((Ergebniseingabe!$AJ$26:$AJ$31=D57)*(Ergebniseingabe!$N$26:$N$31=E57)*(Ergebniseingabe!$BH$26:$BH$31))&amp;":"&amp;SUMPRODUCT((Ergebniseingabe!$AJ$26:$AJ$31=D57)*(Ergebniseingabe!$N$26:$N$31=E57)*(Ergebniseingabe!$BE$26:$BE$31)),"")</f>
        <v>#N/A</v>
      </c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6"/>
      <c r="BZ57" s="76"/>
      <c r="CA57" s="76"/>
      <c r="CB57" s="76"/>
      <c r="CC57" s="76"/>
      <c r="CD57" s="76"/>
      <c r="CE57" s="76"/>
    </row>
    <row r="58" spans="3:83" s="74" customFormat="1" ht="12.75">
      <c r="C58" s="74" t="e">
        <f t="shared" si="0"/>
        <v>#N/A</v>
      </c>
      <c r="D58" s="74" t="e">
        <f t="shared" si="3"/>
        <v>#N/A</v>
      </c>
      <c r="E58" s="74" t="str">
        <f t="shared" si="4"/>
        <v>Cronenberger SC</v>
      </c>
      <c r="F58" s="74" t="e">
        <f>IF(SUMPRODUCT((Ergebniseingabe!$N$26:$N$31=D58)*(Ergebniseingabe!$AJ$26:$AJ$31=E58)*(ISNUMBER(Ergebniseingabe!$BH$26:$BH$31)))=1,SUMPRODUCT((Ergebniseingabe!$N$26:$N$31=D58)*(Ergebniseingabe!$AJ$26:$AJ$31=E58)*(Ergebniseingabe!$BE$26:$BE$31))&amp;":"&amp;SUMPRODUCT((Ergebniseingabe!$N$26:$N$31=D58)*(Ergebniseingabe!$AJ$26:$AJ$31=E58)*(Ergebniseingabe!$BH$26:$BH$31)),"")</f>
        <v>#N/A</v>
      </c>
      <c r="G58" s="74" t="e">
        <f>IF(SUMPRODUCT((Ergebniseingabe!$AJ$26:$AJ$31=D58)*(Ergebniseingabe!$N$26:$N$31=E58)*(ISNUMBER(Ergebniseingabe!$BH$26:$BH$31)))=1,SUMPRODUCT((Ergebniseingabe!$AJ$26:$AJ$31=D58)*(Ergebniseingabe!$N$26:$N$31=E58)*(Ergebniseingabe!$BH$26:$BH$31))&amp;":"&amp;SUMPRODUCT((Ergebniseingabe!$AJ$26:$AJ$31=D58)*(Ergebniseingabe!$N$26:$N$31=E58)*(Ergebniseingabe!$BE$26:$BE$31)),"")</f>
        <v>#N/A</v>
      </c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6"/>
      <c r="BZ58" s="76"/>
      <c r="CA58" s="76"/>
      <c r="CB58" s="76"/>
      <c r="CC58" s="76"/>
      <c r="CD58" s="76"/>
      <c r="CE58" s="76"/>
    </row>
    <row r="59" spans="3:83" s="74" customFormat="1" ht="12.75">
      <c r="C59" s="74" t="e">
        <f t="shared" si="0"/>
        <v>#N/A</v>
      </c>
      <c r="D59" s="74" t="e">
        <f t="shared" si="3"/>
        <v>#N/A</v>
      </c>
      <c r="E59" s="74" t="str">
        <f t="shared" si="4"/>
        <v>Cronenberger SC</v>
      </c>
      <c r="F59" s="74" t="e">
        <f>IF(SUMPRODUCT((Ergebniseingabe!$N$26:$N$31=D59)*(Ergebniseingabe!$AJ$26:$AJ$31=E59)*(ISNUMBER(Ergebniseingabe!$BH$26:$BH$31)))=1,SUMPRODUCT((Ergebniseingabe!$N$26:$N$31=D59)*(Ergebniseingabe!$AJ$26:$AJ$31=E59)*(Ergebniseingabe!$BE$26:$BE$31))&amp;":"&amp;SUMPRODUCT((Ergebniseingabe!$N$26:$N$31=D59)*(Ergebniseingabe!$AJ$26:$AJ$31=E59)*(Ergebniseingabe!$BH$26:$BH$31)),"")</f>
        <v>#N/A</v>
      </c>
      <c r="G59" s="74" t="e">
        <f>IF(SUMPRODUCT((Ergebniseingabe!$AJ$26:$AJ$31=D59)*(Ergebniseingabe!$N$26:$N$31=E59)*(ISNUMBER(Ergebniseingabe!$BH$26:$BH$31)))=1,SUMPRODUCT((Ergebniseingabe!$AJ$26:$AJ$31=D59)*(Ergebniseingabe!$N$26:$N$31=E59)*(Ergebniseingabe!$BH$26:$BH$31))&amp;":"&amp;SUMPRODUCT((Ergebniseingabe!$AJ$26:$AJ$31=D59)*(Ergebniseingabe!$N$26:$N$31=E59)*(Ergebniseingabe!$BE$26:$BE$31)),"")</f>
        <v>#N/A</v>
      </c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6"/>
      <c r="BZ59" s="76"/>
      <c r="CA59" s="76"/>
      <c r="CB59" s="76"/>
      <c r="CC59" s="76"/>
      <c r="CD59" s="76"/>
      <c r="CE59" s="76"/>
    </row>
    <row r="60" spans="3:83" s="74" customFormat="1" ht="12.75">
      <c r="C60" s="74" t="e">
        <f t="shared" si="0"/>
        <v>#N/A</v>
      </c>
      <c r="D60" s="74" t="e">
        <f t="shared" si="3"/>
        <v>#N/A</v>
      </c>
      <c r="E60" s="74" t="e">
        <f t="shared" si="4"/>
        <v>#N/A</v>
      </c>
      <c r="F60" s="74" t="e">
        <f>IF(SUMPRODUCT((Ergebniseingabe!$N$26:$N$31=D60)*(Ergebniseingabe!$AJ$26:$AJ$31=E60)*(ISNUMBER(Ergebniseingabe!$BH$26:$BH$31)))=1,SUMPRODUCT((Ergebniseingabe!$N$26:$N$31=D60)*(Ergebniseingabe!$AJ$26:$AJ$31=E60)*(Ergebniseingabe!$BE$26:$BE$31))&amp;":"&amp;SUMPRODUCT((Ergebniseingabe!$N$26:$N$31=D60)*(Ergebniseingabe!$AJ$26:$AJ$31=E60)*(Ergebniseingabe!$BH$26:$BH$31)),"")</f>
        <v>#N/A</v>
      </c>
      <c r="G60" s="74" t="e">
        <f>IF(SUMPRODUCT((Ergebniseingabe!$AJ$26:$AJ$31=D60)*(Ergebniseingabe!$N$26:$N$31=E60)*(ISNUMBER(Ergebniseingabe!$BH$26:$BH$31)))=1,SUMPRODUCT((Ergebniseingabe!$AJ$26:$AJ$31=D60)*(Ergebniseingabe!$N$26:$N$31=E60)*(Ergebniseingabe!$BH$26:$BH$31))&amp;":"&amp;SUMPRODUCT((Ergebniseingabe!$AJ$26:$AJ$31=D60)*(Ergebniseingabe!$N$26:$N$31=E60)*(Ergebniseingabe!$BE$26:$BE$31)),"")</f>
        <v>#N/A</v>
      </c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6"/>
      <c r="BZ60" s="76"/>
      <c r="CA60" s="76"/>
      <c r="CB60" s="76"/>
      <c r="CC60" s="76"/>
      <c r="CD60" s="76"/>
      <c r="CE60" s="76"/>
    </row>
    <row r="61" spans="61:83" s="74" customFormat="1" ht="12.75"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6"/>
      <c r="BZ61" s="76"/>
      <c r="CA61" s="76"/>
      <c r="CB61" s="76"/>
      <c r="CC61" s="76"/>
      <c r="CD61" s="76"/>
      <c r="CE61" s="76"/>
    </row>
    <row r="62" spans="61:83" s="74" customFormat="1" ht="12.75"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6"/>
      <c r="BZ62" s="76"/>
      <c r="CA62" s="76"/>
      <c r="CB62" s="76"/>
      <c r="CC62" s="76"/>
      <c r="CD62" s="76"/>
      <c r="CE62" s="76"/>
    </row>
    <row r="63" spans="61:83" s="74" customFormat="1" ht="12.75"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6"/>
      <c r="BZ63" s="76"/>
      <c r="CA63" s="76"/>
      <c r="CB63" s="76"/>
      <c r="CC63" s="76"/>
      <c r="CD63" s="76"/>
      <c r="CE63" s="7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Sven Solka</cp:lastModifiedBy>
  <cp:lastPrinted>2016-04-07T17:16:14Z</cp:lastPrinted>
  <dcterms:created xsi:type="dcterms:W3CDTF">2010-02-21T20:17:19Z</dcterms:created>
  <dcterms:modified xsi:type="dcterms:W3CDTF">2016-04-07T17:16:21Z</dcterms:modified>
  <cp:category/>
  <cp:version/>
  <cp:contentType/>
  <cp:contentStatus/>
</cp:coreProperties>
</file>